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EES DIT" sheetId="1" r:id="rId1"/>
    <sheet name="Blad1" sheetId="2" r:id="rId2"/>
  </sheets>
  <definedNames>
    <definedName name="_xlnm.Print_Area" localSheetId="1">'Blad1'!$A$1:$J$378</definedName>
  </definedNames>
  <calcPr fullCalcOnLoad="1"/>
</workbook>
</file>

<file path=xl/sharedStrings.xml><?xml version="1.0" encoding="utf-8"?>
<sst xmlns="http://schemas.openxmlformats.org/spreadsheetml/2006/main" count="59" uniqueCount="51">
  <si>
    <t>Hypotheekbedrag</t>
  </si>
  <si>
    <t>Jaarlijkse rente</t>
  </si>
  <si>
    <t>Periode in jaren</t>
  </si>
  <si>
    <t>Rente</t>
  </si>
  <si>
    <t>Maand</t>
  </si>
  <si>
    <t>Aflossing</t>
  </si>
  <si>
    <t>Restant schuld</t>
  </si>
  <si>
    <t>Rente en aflossing per maand</t>
  </si>
  <si>
    <t>Rente en aflossing per jaar</t>
  </si>
  <si>
    <t>Rente per maand</t>
  </si>
  <si>
    <t>Aflossingsvrije hypotheek</t>
  </si>
  <si>
    <t>Rente per jaar</t>
  </si>
  <si>
    <t>Totale kosten bruto</t>
  </si>
  <si>
    <t>Rente bruto</t>
  </si>
  <si>
    <t>Rente netto</t>
  </si>
  <si>
    <t>Totale kosten netto</t>
  </si>
  <si>
    <t>Netto maandlast</t>
  </si>
  <si>
    <t>Rente en aflossingen</t>
  </si>
  <si>
    <t>jaar</t>
  </si>
  <si>
    <t>Termijn</t>
  </si>
  <si>
    <t>Netto maandlast gemiddeld</t>
  </si>
  <si>
    <t>Rente daalt, aflossing stijgt</t>
  </si>
  <si>
    <t>Rente constant, aflossing aan het eind</t>
  </si>
  <si>
    <t>Soort hypotheek</t>
  </si>
  <si>
    <t>Schuld</t>
  </si>
  <si>
    <t>Maandelijks aflossen</t>
  </si>
  <si>
    <t>Uw hoogste belastingschijf:</t>
  </si>
  <si>
    <t>Aflossen uit eindopbrengst</t>
  </si>
  <si>
    <t>Annuïteiten hypotheek</t>
  </si>
  <si>
    <t>maand nummer</t>
  </si>
  <si>
    <t xml:space="preserve">Beginnen in </t>
  </si>
  <si>
    <t>van het jaar</t>
  </si>
  <si>
    <t>© Auteursrecht: Wim de Groot</t>
  </si>
  <si>
    <t>Dit Excel-bestand is gemaakt door Wim de Groot.</t>
  </si>
  <si>
    <t>U mag dit bestand gratis gebruiken en ik wens u er veel plezier mee.</t>
  </si>
  <si>
    <t>Op grond van het auteursrecht is het verboden dit bestand:</t>
  </si>
  <si>
    <t>* te verkopen</t>
  </si>
  <si>
    <t>* te vermenigvuldigen en te verkopen</t>
  </si>
  <si>
    <t>* op een website te koop aan te bieden</t>
  </si>
  <si>
    <t>* op cd of dvd te koop aan te bieden</t>
  </si>
  <si>
    <t>Door dit bestand te gebruiken, gaat u hiermee accoord.</t>
  </si>
  <si>
    <t>Wilt u dit bestand via uw eigen website aanbieden, dan stel ik dat op prijs!</t>
  </si>
  <si>
    <t>* U mag daarvoor geen vergoeding vragen,</t>
  </si>
  <si>
    <t>* meld op uw website dat het bestand van Wim de Groot afkomstig is,</t>
  </si>
  <si>
    <t>* stuur daarover een berichtje naar info@exceltekstenuitleg.nl</t>
  </si>
  <si>
    <r>
      <rPr>
        <sz val="11"/>
        <rFont val="Calibri"/>
        <family val="2"/>
      </rPr>
      <t xml:space="preserve">* plaats daarbij een link naar </t>
    </r>
    <r>
      <rPr>
        <b/>
        <u val="single"/>
        <sz val="11"/>
        <color indexed="12"/>
        <rFont val="Calibri"/>
        <family val="2"/>
      </rPr>
      <t>www.exceltekstenuitleg.nl</t>
    </r>
  </si>
  <si>
    <t>Vragen over de werking van dit bestand kunt u sturen naar:</t>
  </si>
  <si>
    <t>info@exceltekstenuitleg.nl</t>
  </si>
  <si>
    <t>Mijn website is</t>
  </si>
  <si>
    <t>www.exceltekstenuitleg.nl</t>
  </si>
  <si>
    <t>Wim de Groot denkt buiten de hokjes.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</si>
</sst>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-"/>
    <numFmt numFmtId="173" formatCode="0.0%"/>
    <numFmt numFmtId="174" formatCode="&quot;€&quot;\ #,##0.0_-"/>
    <numFmt numFmtId="175" formatCode="&quot;€&quot;\ #,##0.00_-"/>
    <numFmt numFmtId="176" formatCode="_-* #,##0.000_-;_-* #,##0.000\-;_-* &quot;-&quot;??_-;_-@_-"/>
    <numFmt numFmtId="177" formatCode="_-* #,##0.0_-;_-* #,##0.0\-;_-* &quot;-&quot;??_-;_-@_-"/>
    <numFmt numFmtId="178" formatCode="_-* #,##0_-;_-* #,##0\-;_-* &quot;-&quot;??_-;_-@_-"/>
    <numFmt numFmtId="179" formatCode="0.0"/>
    <numFmt numFmtId="180" formatCode="mmm"/>
    <numFmt numFmtId="181" formatCode="0.0000"/>
    <numFmt numFmtId="182" formatCode="0.000"/>
    <numFmt numFmtId="183" formatCode="0\ [$ jaar]"/>
  </numFmts>
  <fonts count="49">
    <font>
      <sz val="10"/>
      <name val="Arial"/>
      <family val="0"/>
    </font>
    <font>
      <sz val="8"/>
      <name val="Tahoma"/>
      <family val="2"/>
    </font>
    <font>
      <sz val="11"/>
      <name val="Calibri"/>
      <family val="2"/>
    </font>
    <font>
      <b/>
      <u val="single"/>
      <sz val="11"/>
      <color indexed="12"/>
      <name val="Calibri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1"/>
      <color indexed="60"/>
      <name val="Calibri"/>
      <family val="2"/>
    </font>
    <font>
      <b/>
      <sz val="11"/>
      <color indexed="13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5"/>
      <color indexed="8"/>
      <name val="Arial"/>
      <family val="0"/>
    </font>
    <font>
      <b/>
      <sz val="8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0"/>
      <name val="Calibri"/>
      <family val="2"/>
    </font>
    <font>
      <b/>
      <i/>
      <sz val="11"/>
      <color rgb="FFCC33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>
        <color indexed="9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33" borderId="0" xfId="56" applyFont="1" applyFill="1">
      <alignment/>
      <protection/>
    </xf>
    <xf numFmtId="0" fontId="2" fillId="34" borderId="10" xfId="56" applyFont="1" applyFill="1" applyBorder="1">
      <alignment/>
      <protection/>
    </xf>
    <xf numFmtId="0" fontId="2" fillId="34" borderId="11" xfId="56" applyFont="1" applyFill="1" applyBorder="1">
      <alignment/>
      <protection/>
    </xf>
    <xf numFmtId="0" fontId="2" fillId="35" borderId="12" xfId="56" applyFont="1" applyFill="1" applyBorder="1">
      <alignment/>
      <protection/>
    </xf>
    <xf numFmtId="0" fontId="2" fillId="34" borderId="13" xfId="56" applyFont="1" applyFill="1" applyBorder="1">
      <alignment/>
      <protection/>
    </xf>
    <xf numFmtId="0" fontId="2" fillId="36" borderId="0" xfId="56" applyFont="1" applyFill="1" applyBorder="1">
      <alignment/>
      <protection/>
    </xf>
    <xf numFmtId="0" fontId="2" fillId="35" borderId="14" xfId="56" applyFont="1" applyFill="1" applyBorder="1">
      <alignment/>
      <protection/>
    </xf>
    <xf numFmtId="0" fontId="2" fillId="34" borderId="13" xfId="56" applyFont="1" applyFill="1" applyBorder="1" applyAlignment="1">
      <alignment vertical="center"/>
      <protection/>
    </xf>
    <xf numFmtId="0" fontId="2" fillId="36" borderId="0" xfId="56" applyFont="1" applyFill="1" applyBorder="1" applyAlignment="1">
      <alignment vertical="center"/>
      <protection/>
    </xf>
    <xf numFmtId="0" fontId="2" fillId="35" borderId="14" xfId="56" applyFont="1" applyFill="1" applyBorder="1" applyAlignment="1">
      <alignment vertical="center"/>
      <protection/>
    </xf>
    <xf numFmtId="0" fontId="2" fillId="33" borderId="0" xfId="56" applyFont="1" applyFill="1" applyAlignment="1">
      <alignment vertical="center"/>
      <protection/>
    </xf>
    <xf numFmtId="0" fontId="2" fillId="36" borderId="0" xfId="57" applyFont="1" applyFill="1" applyBorder="1">
      <alignment/>
      <protection/>
    </xf>
    <xf numFmtId="0" fontId="2" fillId="33" borderId="0" xfId="56" applyFont="1" applyFill="1" applyBorder="1">
      <alignment/>
      <protection/>
    </xf>
    <xf numFmtId="0" fontId="35" fillId="36" borderId="0" xfId="43" applyFill="1" applyBorder="1" applyAlignment="1" applyProtection="1">
      <alignment/>
      <protection/>
    </xf>
    <xf numFmtId="0" fontId="3" fillId="36" borderId="0" xfId="44" applyFont="1" applyFill="1" applyBorder="1" applyAlignment="1" applyProtection="1">
      <alignment/>
      <protection/>
    </xf>
    <xf numFmtId="0" fontId="2" fillId="36" borderId="0" xfId="56" applyFont="1" applyFill="1" applyBorder="1" applyAlignment="1">
      <alignment horizontal="center"/>
      <protection/>
    </xf>
    <xf numFmtId="0" fontId="47" fillId="36" borderId="0" xfId="43" applyFont="1" applyFill="1" applyBorder="1" applyAlignment="1" applyProtection="1">
      <alignment horizontal="center"/>
      <protection/>
    </xf>
    <xf numFmtId="0" fontId="48" fillId="36" borderId="0" xfId="56" applyFont="1" applyFill="1" applyBorder="1" applyAlignment="1">
      <alignment horizontal="center"/>
      <protection/>
    </xf>
    <xf numFmtId="0" fontId="2" fillId="35" borderId="15" xfId="56" applyFont="1" applyFill="1" applyBorder="1">
      <alignment/>
      <protection/>
    </xf>
    <xf numFmtId="0" fontId="2" fillId="35" borderId="16" xfId="56" applyFont="1" applyFill="1" applyBorder="1">
      <alignment/>
      <protection/>
    </xf>
    <xf numFmtId="0" fontId="2" fillId="35" borderId="17" xfId="56" applyFont="1" applyFill="1" applyBorder="1">
      <alignment/>
      <protection/>
    </xf>
    <xf numFmtId="0" fontId="2" fillId="37" borderId="0" xfId="0" applyFont="1" applyFill="1" applyBorder="1" applyAlignment="1">
      <alignment/>
    </xf>
    <xf numFmtId="0" fontId="2" fillId="37" borderId="0" xfId="0" applyFont="1" applyFill="1" applyBorder="1" applyAlignment="1">
      <alignment horizontal="right"/>
    </xf>
    <xf numFmtId="0" fontId="2" fillId="37" borderId="0" xfId="0" applyFont="1" applyFill="1" applyAlignment="1">
      <alignment/>
    </xf>
    <xf numFmtId="0" fontId="24" fillId="38" borderId="18" xfId="0" applyFont="1" applyFill="1" applyBorder="1" applyAlignment="1">
      <alignment vertical="center"/>
    </xf>
    <xf numFmtId="0" fontId="2" fillId="37" borderId="19" xfId="0" applyFont="1" applyFill="1" applyBorder="1" applyAlignment="1">
      <alignment horizontal="right"/>
    </xf>
    <xf numFmtId="172" fontId="25" fillId="0" borderId="18" xfId="0" applyNumberFormat="1" applyFont="1" applyFill="1" applyBorder="1" applyAlignment="1">
      <alignment horizontal="right"/>
    </xf>
    <xf numFmtId="0" fontId="2" fillId="37" borderId="20" xfId="0" applyFont="1" applyFill="1" applyBorder="1" applyAlignment="1">
      <alignment horizontal="right"/>
    </xf>
    <xf numFmtId="0" fontId="2" fillId="37" borderId="21" xfId="0" applyFont="1" applyFill="1" applyBorder="1" applyAlignment="1">
      <alignment horizontal="right"/>
    </xf>
    <xf numFmtId="0" fontId="2" fillId="37" borderId="22" xfId="0" applyFont="1" applyFill="1" applyBorder="1" applyAlignment="1">
      <alignment/>
    </xf>
    <xf numFmtId="0" fontId="2" fillId="37" borderId="22" xfId="0" applyFont="1" applyFill="1" applyBorder="1" applyAlignment="1">
      <alignment horizontal="right"/>
    </xf>
    <xf numFmtId="183" fontId="25" fillId="0" borderId="18" xfId="0" applyNumberFormat="1" applyFont="1" applyFill="1" applyBorder="1" applyAlignment="1">
      <alignment horizontal="right"/>
    </xf>
    <xf numFmtId="10" fontId="2" fillId="0" borderId="18" xfId="55" applyNumberFormat="1" applyFont="1" applyFill="1" applyBorder="1" applyAlignment="1">
      <alignment horizontal="center" vertical="center" wrapText="1"/>
    </xf>
    <xf numFmtId="0" fontId="2" fillId="37" borderId="0" xfId="0" applyFont="1" applyFill="1" applyAlignment="1">
      <alignment horizontal="center"/>
    </xf>
    <xf numFmtId="10" fontId="2" fillId="0" borderId="23" xfId="55" applyNumberFormat="1" applyFont="1" applyFill="1" applyBorder="1" applyAlignment="1">
      <alignment horizontal="right"/>
    </xf>
    <xf numFmtId="0" fontId="2" fillId="37" borderId="24" xfId="0" applyFont="1" applyFill="1" applyBorder="1" applyAlignment="1">
      <alignment horizontal="right"/>
    </xf>
    <xf numFmtId="0" fontId="2" fillId="37" borderId="25" xfId="0" applyFont="1" applyFill="1" applyBorder="1" applyAlignment="1">
      <alignment/>
    </xf>
    <xf numFmtId="0" fontId="2" fillId="37" borderId="25" xfId="0" applyFont="1" applyFill="1" applyBorder="1" applyAlignment="1">
      <alignment horizontal="right"/>
    </xf>
    <xf numFmtId="175" fontId="25" fillId="36" borderId="26" xfId="0" applyNumberFormat="1" applyFont="1" applyFill="1" applyBorder="1" applyAlignment="1">
      <alignment horizontal="right"/>
    </xf>
    <xf numFmtId="172" fontId="2" fillId="36" borderId="27" xfId="0" applyNumberFormat="1" applyFont="1" applyFill="1" applyBorder="1" applyAlignment="1">
      <alignment horizontal="right"/>
    </xf>
    <xf numFmtId="172" fontId="2" fillId="36" borderId="20" xfId="0" applyNumberFormat="1" applyFont="1" applyFill="1" applyBorder="1" applyAlignment="1">
      <alignment horizontal="right"/>
    </xf>
    <xf numFmtId="172" fontId="2" fillId="36" borderId="26" xfId="0" applyNumberFormat="1" applyFont="1" applyFill="1" applyBorder="1" applyAlignment="1">
      <alignment horizontal="right"/>
    </xf>
    <xf numFmtId="172" fontId="2" fillId="36" borderId="27" xfId="0" applyNumberFormat="1" applyFont="1" applyFill="1" applyBorder="1" applyAlignment="1">
      <alignment/>
    </xf>
    <xf numFmtId="172" fontId="2" fillId="36" borderId="20" xfId="0" applyNumberFormat="1" applyFont="1" applyFill="1" applyBorder="1" applyAlignment="1">
      <alignment/>
    </xf>
    <xf numFmtId="172" fontId="2" fillId="36" borderId="26" xfId="0" applyNumberFormat="1" applyFont="1" applyFill="1" applyBorder="1" applyAlignment="1">
      <alignment/>
    </xf>
    <xf numFmtId="172" fontId="25" fillId="36" borderId="27" xfId="0" applyNumberFormat="1" applyFont="1" applyFill="1" applyBorder="1" applyAlignment="1">
      <alignment/>
    </xf>
    <xf numFmtId="0" fontId="2" fillId="37" borderId="0" xfId="0" applyFont="1" applyFill="1" applyAlignment="1">
      <alignment/>
    </xf>
    <xf numFmtId="0" fontId="2" fillId="37" borderId="28" xfId="0" applyFont="1" applyFill="1" applyBorder="1" applyAlignment="1">
      <alignment horizontal="right"/>
    </xf>
    <xf numFmtId="0" fontId="26" fillId="0" borderId="27" xfId="0" applyFont="1" applyFill="1" applyBorder="1" applyAlignment="1">
      <alignment horizontal="center"/>
    </xf>
    <xf numFmtId="0" fontId="2" fillId="37" borderId="0" xfId="0" applyFont="1" applyFill="1" applyAlignment="1">
      <alignment horizontal="right"/>
    </xf>
    <xf numFmtId="0" fontId="25" fillId="37" borderId="29" xfId="0" applyFont="1" applyFill="1" applyBorder="1" applyAlignment="1">
      <alignment horizontal="center" vertical="center" wrapText="1"/>
    </xf>
    <xf numFmtId="0" fontId="25" fillId="37" borderId="30" xfId="0" applyFont="1" applyFill="1" applyBorder="1" applyAlignment="1">
      <alignment horizontal="center" vertical="center" wrapText="1"/>
    </xf>
    <xf numFmtId="0" fontId="25" fillId="37" borderId="18" xfId="0" applyFont="1" applyFill="1" applyBorder="1" applyAlignment="1">
      <alignment horizontal="center" vertical="center" wrapText="1"/>
    </xf>
    <xf numFmtId="0" fontId="25" fillId="37" borderId="19" xfId="0" applyFont="1" applyFill="1" applyBorder="1" applyAlignment="1">
      <alignment horizontal="center" vertical="center" wrapText="1"/>
    </xf>
    <xf numFmtId="0" fontId="25" fillId="37" borderId="20" xfId="0" applyFont="1" applyFill="1" applyBorder="1" applyAlignment="1">
      <alignment horizontal="center" vertical="center" wrapText="1"/>
    </xf>
    <xf numFmtId="0" fontId="25" fillId="37" borderId="31" xfId="0" applyFont="1" applyFill="1" applyBorder="1" applyAlignment="1">
      <alignment horizontal="center" vertical="center" wrapText="1"/>
    </xf>
    <xf numFmtId="0" fontId="2" fillId="37" borderId="0" xfId="0" applyFont="1" applyFill="1" applyAlignment="1">
      <alignment horizontal="center" wrapText="1"/>
    </xf>
    <xf numFmtId="0" fontId="2" fillId="36" borderId="24" xfId="0" applyFont="1" applyFill="1" applyBorder="1" applyAlignment="1">
      <alignment/>
    </xf>
    <xf numFmtId="1" fontId="2" fillId="36" borderId="24" xfId="0" applyNumberFormat="1" applyFont="1" applyFill="1" applyBorder="1" applyAlignment="1">
      <alignment/>
    </xf>
    <xf numFmtId="1" fontId="2" fillId="36" borderId="26" xfId="0" applyNumberFormat="1" applyFont="1" applyFill="1" applyBorder="1" applyAlignment="1">
      <alignment/>
    </xf>
    <xf numFmtId="4" fontId="2" fillId="36" borderId="25" xfId="46" applyNumberFormat="1" applyFont="1" applyFill="1" applyBorder="1" applyAlignment="1">
      <alignment horizontal="right"/>
    </xf>
    <xf numFmtId="4" fontId="2" fillId="36" borderId="19" xfId="46" applyNumberFormat="1" applyFont="1" applyFill="1" applyBorder="1" applyAlignment="1">
      <alignment horizontal="right"/>
    </xf>
    <xf numFmtId="4" fontId="2" fillId="36" borderId="20" xfId="46" applyNumberFormat="1" applyFont="1" applyFill="1" applyBorder="1" applyAlignment="1">
      <alignment horizontal="right"/>
    </xf>
    <xf numFmtId="4" fontId="2" fillId="36" borderId="28" xfId="46" applyNumberFormat="1" applyFont="1" applyFill="1" applyBorder="1" applyAlignment="1">
      <alignment horizontal="right"/>
    </xf>
    <xf numFmtId="2" fontId="2" fillId="36" borderId="28" xfId="0" applyNumberFormat="1" applyFont="1" applyFill="1" applyBorder="1" applyAlignment="1">
      <alignment/>
    </xf>
    <xf numFmtId="0" fontId="2" fillId="36" borderId="19" xfId="0" applyFont="1" applyFill="1" applyBorder="1" applyAlignment="1">
      <alignment/>
    </xf>
    <xf numFmtId="1" fontId="2" fillId="36" borderId="19" xfId="0" applyNumberFormat="1" applyFont="1" applyFill="1" applyBorder="1" applyAlignment="1">
      <alignment/>
    </xf>
    <xf numFmtId="1" fontId="2" fillId="36" borderId="20" xfId="0" applyNumberFormat="1" applyFont="1" applyFill="1" applyBorder="1" applyAlignment="1">
      <alignment/>
    </xf>
    <xf numFmtId="4" fontId="2" fillId="36" borderId="0" xfId="46" applyNumberFormat="1" applyFont="1" applyFill="1" applyBorder="1" applyAlignment="1">
      <alignment horizontal="right"/>
    </xf>
    <xf numFmtId="4" fontId="2" fillId="36" borderId="23" xfId="46" applyNumberFormat="1" applyFont="1" applyFill="1" applyBorder="1" applyAlignment="1">
      <alignment horizontal="right"/>
    </xf>
    <xf numFmtId="2" fontId="2" fillId="36" borderId="23" xfId="0" applyNumberFormat="1" applyFont="1" applyFill="1" applyBorder="1" applyAlignment="1">
      <alignment/>
    </xf>
    <xf numFmtId="0" fontId="2" fillId="36" borderId="21" xfId="0" applyFont="1" applyFill="1" applyBorder="1" applyAlignment="1">
      <alignment/>
    </xf>
    <xf numFmtId="1" fontId="2" fillId="36" borderId="21" xfId="0" applyNumberFormat="1" applyFont="1" applyFill="1" applyBorder="1" applyAlignment="1">
      <alignment/>
    </xf>
    <xf numFmtId="1" fontId="2" fillId="36" borderId="27" xfId="0" applyNumberFormat="1" applyFont="1" applyFill="1" applyBorder="1" applyAlignment="1">
      <alignment/>
    </xf>
    <xf numFmtId="4" fontId="2" fillId="36" borderId="31" xfId="46" applyNumberFormat="1" applyFont="1" applyFill="1" applyBorder="1" applyAlignment="1">
      <alignment horizontal="right"/>
    </xf>
    <xf numFmtId="4" fontId="2" fillId="36" borderId="21" xfId="46" applyNumberFormat="1" applyFont="1" applyFill="1" applyBorder="1" applyAlignment="1">
      <alignment horizontal="right"/>
    </xf>
    <xf numFmtId="4" fontId="2" fillId="36" borderId="27" xfId="46" applyNumberFormat="1" applyFont="1" applyFill="1" applyBorder="1" applyAlignment="1">
      <alignment horizontal="right"/>
    </xf>
    <xf numFmtId="2" fontId="2" fillId="36" borderId="31" xfId="0" applyNumberFormat="1" applyFont="1" applyFill="1" applyBorder="1" applyAlignment="1">
      <alignment/>
    </xf>
    <xf numFmtId="0" fontId="25" fillId="9" borderId="18" xfId="0" applyFont="1" applyFill="1" applyBorder="1" applyAlignment="1">
      <alignment vertical="center"/>
    </xf>
    <xf numFmtId="0" fontId="32" fillId="33" borderId="32" xfId="57" applyFont="1" applyFill="1" applyBorder="1" applyAlignment="1">
      <alignment horizontal="center" vertical="center"/>
      <protection/>
    </xf>
    <xf numFmtId="0" fontId="2" fillId="37" borderId="29" xfId="0" applyFont="1" applyFill="1" applyBorder="1" applyAlignment="1">
      <alignment horizontal="center"/>
    </xf>
    <xf numFmtId="0" fontId="2" fillId="37" borderId="30" xfId="0" applyFont="1" applyFill="1" applyBorder="1" applyAlignment="1">
      <alignment horizontal="center"/>
    </xf>
    <xf numFmtId="0" fontId="25" fillId="39" borderId="24" xfId="0" applyFont="1" applyFill="1" applyBorder="1" applyAlignment="1">
      <alignment horizontal="right"/>
    </xf>
    <xf numFmtId="0" fontId="25" fillId="39" borderId="25" xfId="0" applyFont="1" applyFill="1" applyBorder="1" applyAlignment="1">
      <alignment horizontal="right"/>
    </xf>
    <xf numFmtId="0" fontId="25" fillId="39" borderId="26" xfId="0" applyFont="1" applyFill="1" applyBorder="1" applyAlignment="1">
      <alignment horizontal="right"/>
    </xf>
    <xf numFmtId="0" fontId="2" fillId="39" borderId="21" xfId="0" applyFont="1" applyFill="1" applyBorder="1" applyAlignment="1">
      <alignment horizontal="right"/>
    </xf>
    <xf numFmtId="0" fontId="2" fillId="39" borderId="22" xfId="0" applyFont="1" applyFill="1" applyBorder="1" applyAlignment="1">
      <alignment horizontal="right"/>
    </xf>
    <xf numFmtId="0" fontId="2" fillId="39" borderId="27" xfId="0" applyFont="1" applyFill="1" applyBorder="1" applyAlignment="1">
      <alignment horizontal="right"/>
    </xf>
    <xf numFmtId="0" fontId="25" fillId="40" borderId="29" xfId="0" applyFont="1" applyFill="1" applyBorder="1" applyAlignment="1">
      <alignment horizontal="center"/>
    </xf>
    <xf numFmtId="0" fontId="25" fillId="40" borderId="33" xfId="0" applyFont="1" applyFill="1" applyBorder="1" applyAlignment="1">
      <alignment horizontal="center"/>
    </xf>
    <xf numFmtId="0" fontId="25" fillId="40" borderId="30" xfId="0" applyFont="1" applyFill="1" applyBorder="1" applyAlignment="1">
      <alignment horizontal="center"/>
    </xf>
    <xf numFmtId="0" fontId="8" fillId="41" borderId="22" xfId="0" applyFont="1" applyFill="1" applyBorder="1" applyAlignment="1">
      <alignment horizontal="center"/>
    </xf>
    <xf numFmtId="0" fontId="8" fillId="41" borderId="27" xfId="0" applyFont="1" applyFill="1" applyBorder="1" applyAlignment="1">
      <alignment horizontal="center"/>
    </xf>
    <xf numFmtId="0" fontId="2" fillId="37" borderId="21" xfId="0" applyFont="1" applyFill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37" borderId="19" xfId="0" applyFont="1" applyFill="1" applyBorder="1" applyAlignment="1">
      <alignment horizontal="right"/>
    </xf>
    <xf numFmtId="0" fontId="2" fillId="37" borderId="20" xfId="0" applyFont="1" applyFill="1" applyBorder="1" applyAlignment="1">
      <alignment horizontal="right"/>
    </xf>
    <xf numFmtId="0" fontId="8" fillId="41" borderId="19" xfId="0" applyFont="1" applyFill="1" applyBorder="1" applyAlignment="1">
      <alignment horizontal="center"/>
    </xf>
    <xf numFmtId="0" fontId="8" fillId="41" borderId="0" xfId="0" applyFont="1" applyFill="1" applyBorder="1" applyAlignment="1">
      <alignment horizontal="center"/>
    </xf>
    <xf numFmtId="0" fontId="8" fillId="41" borderId="20" xfId="0" applyFont="1" applyFill="1" applyBorder="1" applyAlignment="1">
      <alignment horizontal="center"/>
    </xf>
    <xf numFmtId="0" fontId="2" fillId="37" borderId="22" xfId="0" applyFont="1" applyFill="1" applyBorder="1" applyAlignment="1">
      <alignment horizontal="right"/>
    </xf>
    <xf numFmtId="0" fontId="2" fillId="37" borderId="27" xfId="0" applyFont="1" applyFill="1" applyBorder="1" applyAlignment="1">
      <alignment horizontal="right"/>
    </xf>
    <xf numFmtId="0" fontId="2" fillId="37" borderId="31" xfId="0" applyFont="1" applyFill="1" applyBorder="1" applyAlignment="1">
      <alignment horizontal="right" vertical="center"/>
    </xf>
    <xf numFmtId="0" fontId="26" fillId="0" borderId="3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Hyperlink_#Auteursrecht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#Auteursrecht" xfId="56"/>
    <cellStyle name="Standaard_Auteursrecht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Chart>
        <c:grouping val="percentStacked"/>
        <c:varyColors val="0"/>
        <c:ser>
          <c:idx val="2"/>
          <c:order val="0"/>
          <c:tx>
            <c:strRef>
              <c:f>Blad1!$E$18</c:f>
              <c:strCache>
                <c:ptCount val="1"/>
                <c:pt idx="0">
                  <c:v>Rente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Blad1!$E$19:$E$378</c:f>
              <c:numCache/>
            </c:numRef>
          </c:val>
        </c:ser>
        <c:ser>
          <c:idx val="1"/>
          <c:order val="1"/>
          <c:tx>
            <c:strRef>
              <c:f>Blad1!$F$18</c:f>
              <c:strCache>
                <c:ptCount val="1"/>
                <c:pt idx="0">
                  <c:v>Aflossing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Blad1!$F$19:$F$378</c:f>
              <c:numCache/>
            </c:numRef>
          </c:val>
        </c:ser>
        <c:axId val="7536626"/>
        <c:axId val="720771"/>
      </c:areaChart>
      <c:catAx>
        <c:axId val="7536626"/>
        <c:scaling>
          <c:orientation val="minMax"/>
        </c:scaling>
        <c:axPos val="t"/>
        <c:delete val="1"/>
        <c:majorTickMark val="out"/>
        <c:minorTickMark val="none"/>
        <c:tickLblPos val="nextTo"/>
        <c:crossAx val="720771"/>
        <c:crosses val="autoZero"/>
        <c:auto val="0"/>
        <c:lblOffset val="100"/>
        <c:tickLblSkip val="1"/>
        <c:noMultiLvlLbl val="0"/>
      </c:catAx>
      <c:valAx>
        <c:axId val="720771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753662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Chart>
        <c:grouping val="stacked"/>
        <c:varyColors val="0"/>
        <c:ser>
          <c:idx val="2"/>
          <c:order val="0"/>
          <c:tx>
            <c:strRef>
              <c:f>Blad1!$H$18</c:f>
              <c:strCache>
                <c:ptCount val="1"/>
                <c:pt idx="0">
                  <c:v>Netto maandlast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Blad1!$H$19:$H$378</c:f>
              <c:numCache/>
            </c:numRef>
          </c:val>
        </c:ser>
        <c:axId val="6486940"/>
        <c:axId val="58382461"/>
      </c:areaChart>
      <c:catAx>
        <c:axId val="6486940"/>
        <c:scaling>
          <c:orientation val="minMax"/>
        </c:scaling>
        <c:axPos val="b"/>
        <c:delete val="1"/>
        <c:majorTickMark val="out"/>
        <c:minorTickMark val="none"/>
        <c:tickLblPos val="nextTo"/>
        <c:crossAx val="58382461"/>
        <c:crosses val="autoZero"/>
        <c:auto val="0"/>
        <c:lblOffset val="100"/>
        <c:tickLblSkip val="1"/>
        <c:noMultiLvlLbl val="0"/>
      </c:catAx>
      <c:valAx>
        <c:axId val="58382461"/>
        <c:scaling>
          <c:orientation val="minMax"/>
          <c:max val="3000"/>
          <c:min val="0"/>
        </c:scaling>
        <c:axPos val="l"/>
        <c:delete val="1"/>
        <c:majorTickMark val="out"/>
        <c:minorTickMark val="none"/>
        <c:tickLblPos val="nextTo"/>
        <c:crossAx val="6486940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exceltekstenuitleg.nl/" TargetMode="External" /><Relationship Id="rId3" Type="http://schemas.openxmlformats.org/officeDocument/2006/relationships/hyperlink" Target="http://www.exceltekstenuitleg.nl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17</xdr:row>
      <xdr:rowOff>0</xdr:rowOff>
    </xdr:from>
    <xdr:to>
      <xdr:col>12</xdr:col>
      <xdr:colOff>0</xdr:colOff>
      <xdr:row>30</xdr:row>
      <xdr:rowOff>0</xdr:rowOff>
    </xdr:to>
    <xdr:pic>
      <xdr:nvPicPr>
        <xdr:cNvPr id="1" name="Afbeelding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3105150"/>
          <a:ext cx="35337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10</xdr:col>
      <xdr:colOff>0</xdr:colOff>
      <xdr:row>8</xdr:row>
      <xdr:rowOff>0</xdr:rowOff>
    </xdr:to>
    <xdr:graphicFrame>
      <xdr:nvGraphicFramePr>
        <xdr:cNvPr id="1" name="Grafiek 1"/>
        <xdr:cNvGraphicFramePr/>
      </xdr:nvGraphicFramePr>
      <xdr:xfrm>
        <a:off x="5076825" y="190500"/>
        <a:ext cx="2419350" cy="133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7</xdr:row>
      <xdr:rowOff>142875</xdr:rowOff>
    </xdr:from>
    <xdr:to>
      <xdr:col>10</xdr:col>
      <xdr:colOff>0</xdr:colOff>
      <xdr:row>15</xdr:row>
      <xdr:rowOff>0</xdr:rowOff>
    </xdr:to>
    <xdr:graphicFrame>
      <xdr:nvGraphicFramePr>
        <xdr:cNvPr id="2" name="Grafiek 24"/>
        <xdr:cNvGraphicFramePr/>
      </xdr:nvGraphicFramePr>
      <xdr:xfrm>
        <a:off x="5076825" y="1476375"/>
        <a:ext cx="2419350" cy="1381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tekstenuitleg.nl/" TargetMode="External" /><Relationship Id="rId2" Type="http://schemas.openxmlformats.org/officeDocument/2006/relationships/hyperlink" Target="http://www.exceltekstenuitleg.nl/" TargetMode="External" /><Relationship Id="rId3" Type="http://schemas.openxmlformats.org/officeDocument/2006/relationships/hyperlink" Target="mailto:info@exceltekstenuitleg.nl" TargetMode="External" /><Relationship Id="rId4" Type="http://schemas.openxmlformats.org/officeDocument/2006/relationships/hyperlink" Target="http://www.exceltekstenuitleg.nl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0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9.140625" style="1" customWidth="1"/>
    <col min="2" max="2" width="0.85546875" style="1" customWidth="1"/>
    <col min="3" max="3" width="3.7109375" style="1" customWidth="1"/>
    <col min="4" max="4" width="67.57421875" style="1" bestFit="1" customWidth="1"/>
    <col min="5" max="5" width="3.7109375" style="1" customWidth="1"/>
    <col min="6" max="6" width="0.85546875" style="1" customWidth="1"/>
    <col min="7" max="16384" width="9.140625" style="1" customWidth="1"/>
  </cols>
  <sheetData>
    <row r="1" ht="15.75" thickBot="1"/>
    <row r="2" spans="2:6" ht="3.75" customHeight="1">
      <c r="B2" s="2"/>
      <c r="C2" s="3"/>
      <c r="D2" s="3"/>
      <c r="E2" s="3"/>
      <c r="F2" s="4"/>
    </row>
    <row r="3" spans="2:6" ht="15" customHeight="1">
      <c r="B3" s="5"/>
      <c r="C3" s="6"/>
      <c r="D3" s="6"/>
      <c r="E3" s="6"/>
      <c r="F3" s="7"/>
    </row>
    <row r="4" spans="2:6" s="11" customFormat="1" ht="15" customHeight="1" thickBot="1">
      <c r="B4" s="8"/>
      <c r="C4" s="9"/>
      <c r="D4" s="80" t="s">
        <v>32</v>
      </c>
      <c r="E4" s="9"/>
      <c r="F4" s="10"/>
    </row>
    <row r="5" spans="2:6" ht="15" customHeight="1">
      <c r="B5" s="5"/>
      <c r="C5" s="6"/>
      <c r="D5" s="6"/>
      <c r="E5" s="6"/>
      <c r="F5" s="7"/>
    </row>
    <row r="6" spans="2:6" ht="15" customHeight="1">
      <c r="B6" s="5"/>
      <c r="C6" s="6"/>
      <c r="D6" s="12" t="s">
        <v>33</v>
      </c>
      <c r="E6" s="6"/>
      <c r="F6" s="7"/>
    </row>
    <row r="7" spans="2:6" ht="15" customHeight="1">
      <c r="B7" s="5"/>
      <c r="C7" s="6"/>
      <c r="D7" s="12" t="s">
        <v>34</v>
      </c>
      <c r="E7" s="6"/>
      <c r="F7" s="7"/>
    </row>
    <row r="8" spans="2:6" ht="15" customHeight="1">
      <c r="B8" s="5"/>
      <c r="C8" s="6"/>
      <c r="D8" s="6"/>
      <c r="E8" s="6"/>
      <c r="F8" s="7"/>
    </row>
    <row r="9" spans="2:6" ht="15" customHeight="1">
      <c r="B9" s="5"/>
      <c r="C9" s="6"/>
      <c r="D9" s="12" t="s">
        <v>35</v>
      </c>
      <c r="E9" s="6"/>
      <c r="F9" s="7"/>
    </row>
    <row r="10" spans="2:6" ht="15" customHeight="1">
      <c r="B10" s="5"/>
      <c r="C10" s="6"/>
      <c r="D10" s="6" t="s">
        <v>36</v>
      </c>
      <c r="E10" s="6"/>
      <c r="F10" s="7"/>
    </row>
    <row r="11" spans="2:6" ht="15" customHeight="1">
      <c r="B11" s="5"/>
      <c r="C11" s="6"/>
      <c r="D11" s="6" t="s">
        <v>37</v>
      </c>
      <c r="E11" s="6"/>
      <c r="F11" s="7"/>
    </row>
    <row r="12" spans="2:6" ht="15" customHeight="1">
      <c r="B12" s="5"/>
      <c r="C12" s="6"/>
      <c r="D12" s="6" t="s">
        <v>38</v>
      </c>
      <c r="E12" s="6"/>
      <c r="F12" s="7"/>
    </row>
    <row r="13" spans="2:7" ht="15" customHeight="1">
      <c r="B13" s="5"/>
      <c r="C13" s="6"/>
      <c r="D13" s="6" t="s">
        <v>39</v>
      </c>
      <c r="E13" s="6"/>
      <c r="F13" s="7"/>
      <c r="G13" s="13"/>
    </row>
    <row r="14" spans="2:7" ht="15" customHeight="1">
      <c r="B14" s="5"/>
      <c r="C14" s="6"/>
      <c r="D14" s="6" t="s">
        <v>40</v>
      </c>
      <c r="E14" s="6"/>
      <c r="F14" s="7"/>
      <c r="G14" s="13"/>
    </row>
    <row r="15" spans="2:7" ht="15" customHeight="1">
      <c r="B15" s="5"/>
      <c r="C15" s="6"/>
      <c r="D15" s="6"/>
      <c r="E15" s="6"/>
      <c r="F15" s="7"/>
      <c r="G15" s="13"/>
    </row>
    <row r="16" spans="2:7" ht="15" customHeight="1">
      <c r="B16" s="5"/>
      <c r="C16" s="6"/>
      <c r="D16" s="6" t="s">
        <v>41</v>
      </c>
      <c r="E16" s="6"/>
      <c r="F16" s="7"/>
      <c r="G16" s="13"/>
    </row>
    <row r="17" spans="2:7" ht="15" customHeight="1">
      <c r="B17" s="5"/>
      <c r="C17" s="6"/>
      <c r="D17" s="6" t="s">
        <v>42</v>
      </c>
      <c r="E17" s="6"/>
      <c r="F17" s="7"/>
      <c r="G17" s="13"/>
    </row>
    <row r="18" spans="2:7" ht="15" customHeight="1">
      <c r="B18" s="5"/>
      <c r="C18" s="6"/>
      <c r="D18" s="6" t="s">
        <v>43</v>
      </c>
      <c r="E18" s="6"/>
      <c r="F18" s="7"/>
      <c r="G18" s="13"/>
    </row>
    <row r="19" spans="2:7" ht="15" customHeight="1">
      <c r="B19" s="5"/>
      <c r="C19" s="6"/>
      <c r="D19" s="6" t="s">
        <v>44</v>
      </c>
      <c r="E19" s="6"/>
      <c r="F19" s="7"/>
      <c r="G19" s="13"/>
    </row>
    <row r="20" spans="2:7" ht="15" customHeight="1">
      <c r="B20" s="5"/>
      <c r="C20" s="6"/>
      <c r="D20" s="14" t="s">
        <v>45</v>
      </c>
      <c r="E20" s="6"/>
      <c r="F20" s="7"/>
      <c r="G20" s="13"/>
    </row>
    <row r="21" spans="2:7" ht="15" customHeight="1">
      <c r="B21" s="5"/>
      <c r="C21" s="6"/>
      <c r="D21" s="6"/>
      <c r="E21" s="6"/>
      <c r="F21" s="7"/>
      <c r="G21" s="13"/>
    </row>
    <row r="22" spans="2:7" ht="15" customHeight="1">
      <c r="B22" s="5"/>
      <c r="C22" s="6"/>
      <c r="D22" s="6" t="s">
        <v>46</v>
      </c>
      <c r="E22" s="6"/>
      <c r="F22" s="7"/>
      <c r="G22" s="13"/>
    </row>
    <row r="23" spans="2:7" ht="15" customHeight="1">
      <c r="B23" s="5"/>
      <c r="C23" s="6"/>
      <c r="D23" s="15" t="s">
        <v>47</v>
      </c>
      <c r="E23" s="6"/>
      <c r="F23" s="7"/>
      <c r="G23" s="13"/>
    </row>
    <row r="24" spans="2:6" ht="15" customHeight="1">
      <c r="B24" s="5"/>
      <c r="C24" s="6"/>
      <c r="D24" s="12"/>
      <c r="E24" s="6"/>
      <c r="F24" s="7"/>
    </row>
    <row r="25" spans="2:6" ht="15" customHeight="1">
      <c r="B25" s="5"/>
      <c r="C25" s="6"/>
      <c r="D25" s="16" t="s">
        <v>48</v>
      </c>
      <c r="E25" s="6"/>
      <c r="F25" s="7"/>
    </row>
    <row r="26" spans="2:6" ht="15" customHeight="1">
      <c r="B26" s="5"/>
      <c r="C26" s="6"/>
      <c r="D26" s="17" t="s">
        <v>49</v>
      </c>
      <c r="E26" s="6"/>
      <c r="F26" s="7"/>
    </row>
    <row r="27" spans="2:7" ht="15" customHeight="1">
      <c r="B27" s="5"/>
      <c r="C27" s="6"/>
      <c r="D27" s="6"/>
      <c r="E27" s="6"/>
      <c r="F27" s="7"/>
      <c r="G27" s="13"/>
    </row>
    <row r="28" spans="2:6" ht="15" customHeight="1">
      <c r="B28" s="5"/>
      <c r="C28" s="6"/>
      <c r="D28" s="18" t="s">
        <v>50</v>
      </c>
      <c r="E28" s="6"/>
      <c r="F28" s="7"/>
    </row>
    <row r="29" spans="2:7" ht="15" customHeight="1">
      <c r="B29" s="5"/>
      <c r="C29" s="6"/>
      <c r="D29" s="6"/>
      <c r="E29" s="6"/>
      <c r="F29" s="7"/>
      <c r="G29" s="13"/>
    </row>
    <row r="30" spans="2:7" ht="3.75" customHeight="1" thickBot="1">
      <c r="B30" s="19"/>
      <c r="C30" s="20"/>
      <c r="D30" s="20"/>
      <c r="E30" s="20"/>
      <c r="F30" s="21"/>
      <c r="G30" s="13"/>
    </row>
  </sheetData>
  <sheetProtection password="8131" sheet="1" objects="1" scenarios="1"/>
  <hyperlinks>
    <hyperlink ref="D25" r:id="rId1" display="Kijk ook eens op www.exceltekstenuitleg.nl"/>
    <hyperlink ref="D26" r:id="rId2" display="www.exceltekstenuitleg.nl"/>
    <hyperlink ref="D23" r:id="rId3" display="info@exceltekstenuitleg.nl"/>
    <hyperlink ref="D20" r:id="rId4" display="* plaats daarbij een link naar www.exceltekstenuitleg.nl 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8"/>
  <sheetViews>
    <sheetView zoomScalePageLayoutView="0" workbookViewId="0" topLeftCell="A1">
      <pane ySplit="18" topLeftCell="A19" activePane="bottomLeft" state="frozen"/>
      <selection pane="topLeft" activeCell="A1" sqref="A1"/>
      <selection pane="bottomLeft" activeCell="M7" sqref="M7"/>
    </sheetView>
  </sheetViews>
  <sheetFormatPr defaultColWidth="9.140625" defaultRowHeight="12.75"/>
  <cols>
    <col min="1" max="2" width="8.7109375" style="24" customWidth="1"/>
    <col min="3" max="3" width="8.7109375" style="50" customWidth="1"/>
    <col min="4" max="4" width="10.57421875" style="50" customWidth="1"/>
    <col min="5" max="7" width="13.140625" style="50" customWidth="1"/>
    <col min="8" max="8" width="10.57421875" style="50" bestFit="1" customWidth="1"/>
    <col min="9" max="9" width="15.140625" style="50" bestFit="1" customWidth="1"/>
    <col min="10" max="10" width="10.57421875" style="24" bestFit="1" customWidth="1"/>
    <col min="11" max="11" width="15.140625" style="24" bestFit="1" customWidth="1"/>
    <col min="12" max="12" width="7.421875" style="24" customWidth="1"/>
    <col min="13" max="13" width="13.421875" style="24" bestFit="1" customWidth="1"/>
    <col min="14" max="16384" width="9.140625" style="24" customWidth="1"/>
  </cols>
  <sheetData>
    <row r="1" spans="1:10" ht="15">
      <c r="A1" s="22"/>
      <c r="B1" s="22"/>
      <c r="C1" s="23"/>
      <c r="D1" s="23"/>
      <c r="E1" s="23"/>
      <c r="F1" s="23"/>
      <c r="G1" s="23"/>
      <c r="H1" s="79" t="s">
        <v>3</v>
      </c>
      <c r="I1" s="24"/>
      <c r="J1" s="25" t="s">
        <v>5</v>
      </c>
    </row>
    <row r="2" spans="1:9" ht="15">
      <c r="A2" s="26"/>
      <c r="B2" s="22"/>
      <c r="C2" s="23" t="s">
        <v>0</v>
      </c>
      <c r="D2" s="27">
        <v>250000</v>
      </c>
      <c r="E2" s="23"/>
      <c r="F2" s="23"/>
      <c r="G2" s="28"/>
      <c r="H2" s="24"/>
      <c r="I2" s="22"/>
    </row>
    <row r="3" spans="1:9" ht="15">
      <c r="A3" s="29"/>
      <c r="B3" s="30"/>
      <c r="C3" s="31" t="s">
        <v>2</v>
      </c>
      <c r="D3" s="32">
        <v>30</v>
      </c>
      <c r="E3" s="97" t="s">
        <v>26</v>
      </c>
      <c r="F3" s="98"/>
      <c r="G3" s="33">
        <v>0.52</v>
      </c>
      <c r="H3" s="24"/>
      <c r="I3" s="22"/>
    </row>
    <row r="4" spans="1:9" ht="15">
      <c r="A4" s="99" t="s">
        <v>23</v>
      </c>
      <c r="B4" s="100"/>
      <c r="C4" s="100"/>
      <c r="D4" s="100"/>
      <c r="E4" s="100"/>
      <c r="F4" s="100"/>
      <c r="G4" s="101"/>
      <c r="H4" s="24"/>
      <c r="I4" s="22"/>
    </row>
    <row r="5" spans="1:9" ht="15">
      <c r="A5" s="83" t="s">
        <v>28</v>
      </c>
      <c r="B5" s="84"/>
      <c r="C5" s="84"/>
      <c r="D5" s="85"/>
      <c r="E5" s="83" t="s">
        <v>10</v>
      </c>
      <c r="F5" s="84"/>
      <c r="G5" s="85"/>
      <c r="H5" s="24"/>
      <c r="I5" s="34">
        <v>1</v>
      </c>
    </row>
    <row r="6" spans="1:9" ht="15">
      <c r="A6" s="86" t="s">
        <v>25</v>
      </c>
      <c r="B6" s="87"/>
      <c r="C6" s="87"/>
      <c r="D6" s="88"/>
      <c r="E6" s="86" t="s">
        <v>27</v>
      </c>
      <c r="F6" s="87"/>
      <c r="G6" s="88"/>
      <c r="H6" s="24"/>
      <c r="I6" s="22"/>
    </row>
    <row r="7" spans="1:9" ht="15">
      <c r="A7" s="94" t="s">
        <v>21</v>
      </c>
      <c r="B7" s="102"/>
      <c r="C7" s="102"/>
      <c r="D7" s="103"/>
      <c r="E7" s="94" t="s">
        <v>22</v>
      </c>
      <c r="F7" s="95"/>
      <c r="G7" s="96"/>
      <c r="H7" s="24"/>
      <c r="I7" s="22"/>
    </row>
    <row r="8" spans="1:9" ht="15">
      <c r="A8" s="26"/>
      <c r="B8" s="22"/>
      <c r="C8" s="28" t="s">
        <v>1</v>
      </c>
      <c r="D8" s="35">
        <v>0.05</v>
      </c>
      <c r="E8" s="26"/>
      <c r="F8" s="23" t="s">
        <v>1</v>
      </c>
      <c r="G8" s="35">
        <v>0.05</v>
      </c>
      <c r="H8" s="24"/>
      <c r="I8" s="24"/>
    </row>
    <row r="9" spans="1:9" ht="15">
      <c r="A9" s="36"/>
      <c r="B9" s="37"/>
      <c r="C9" s="38" t="s">
        <v>7</v>
      </c>
      <c r="D9" s="39">
        <f>ABS(PMT(D8/12,D3*12,D2))</f>
        <v>1342.0540575303476</v>
      </c>
      <c r="E9" s="36"/>
      <c r="F9" s="38" t="s">
        <v>9</v>
      </c>
      <c r="G9" s="39">
        <f>D2*G8/12</f>
        <v>1041.6666666666667</v>
      </c>
      <c r="H9" s="24"/>
      <c r="I9" s="24"/>
    </row>
    <row r="10" spans="1:9" ht="15">
      <c r="A10" s="29"/>
      <c r="B10" s="30"/>
      <c r="C10" s="31" t="s">
        <v>8</v>
      </c>
      <c r="D10" s="40">
        <f>D9*12</f>
        <v>16104.64869036417</v>
      </c>
      <c r="E10" s="26"/>
      <c r="F10" s="23" t="s">
        <v>11</v>
      </c>
      <c r="G10" s="41">
        <f>G9*12</f>
        <v>12500</v>
      </c>
      <c r="H10" s="24"/>
      <c r="I10" s="24"/>
    </row>
    <row r="11" spans="1:9" ht="15">
      <c r="A11" s="36"/>
      <c r="B11" s="37"/>
      <c r="C11" s="38" t="s">
        <v>12</v>
      </c>
      <c r="D11" s="42">
        <f>12*D3*D9</f>
        <v>483139.4607109251</v>
      </c>
      <c r="E11" s="36"/>
      <c r="F11" s="38" t="s">
        <v>12</v>
      </c>
      <c r="G11" s="42">
        <f>12*D3*G9</f>
        <v>375000</v>
      </c>
      <c r="H11" s="24"/>
      <c r="I11" s="24"/>
    </row>
    <row r="12" spans="1:9" ht="15">
      <c r="A12" s="29"/>
      <c r="B12" s="30"/>
      <c r="C12" s="31" t="s">
        <v>13</v>
      </c>
      <c r="D12" s="43">
        <f>D11-D2</f>
        <v>233139.4607109251</v>
      </c>
      <c r="E12" s="26"/>
      <c r="F12" s="23" t="s">
        <v>13</v>
      </c>
      <c r="G12" s="44">
        <f>12*D3*G9</f>
        <v>375000</v>
      </c>
      <c r="H12" s="24"/>
      <c r="I12" s="24"/>
    </row>
    <row r="13" spans="1:9" ht="15">
      <c r="A13" s="36"/>
      <c r="B13" s="37"/>
      <c r="C13" s="38" t="s">
        <v>14</v>
      </c>
      <c r="D13" s="45">
        <f>D12*(1-G3)</f>
        <v>111906.94114124405</v>
      </c>
      <c r="E13" s="36"/>
      <c r="F13" s="38" t="s">
        <v>14</v>
      </c>
      <c r="G13" s="45">
        <f>G12*(1-G3)</f>
        <v>180000</v>
      </c>
      <c r="H13" s="24"/>
      <c r="I13" s="24"/>
    </row>
    <row r="14" spans="1:9" ht="15">
      <c r="A14" s="26"/>
      <c r="B14" s="22"/>
      <c r="C14" s="23" t="s">
        <v>15</v>
      </c>
      <c r="D14" s="41">
        <f>D13+D2</f>
        <v>361906.941141244</v>
      </c>
      <c r="E14" s="26"/>
      <c r="F14" s="23" t="s">
        <v>15</v>
      </c>
      <c r="G14" s="41">
        <f>G13+D2</f>
        <v>430000</v>
      </c>
      <c r="H14" s="24"/>
      <c r="I14" s="24"/>
    </row>
    <row r="15" spans="1:9" ht="15">
      <c r="A15" s="29"/>
      <c r="B15" s="30"/>
      <c r="C15" s="31" t="s">
        <v>20</v>
      </c>
      <c r="D15" s="46">
        <f>D14/30/12</f>
        <v>1005.2970587256779</v>
      </c>
      <c r="E15" s="29"/>
      <c r="F15" s="31" t="s">
        <v>20</v>
      </c>
      <c r="G15" s="46">
        <f>G14/30/12</f>
        <v>1194.4444444444446</v>
      </c>
      <c r="H15" s="24"/>
      <c r="I15" s="24"/>
    </row>
    <row r="16" spans="3:10" ht="15">
      <c r="C16" s="24"/>
      <c r="D16" s="47"/>
      <c r="E16" s="24"/>
      <c r="F16" s="24"/>
      <c r="G16" s="24"/>
      <c r="H16" s="24"/>
      <c r="I16" s="81" t="s">
        <v>30</v>
      </c>
      <c r="J16" s="82"/>
    </row>
    <row r="17" spans="1:10" ht="15">
      <c r="A17" s="92" t="s">
        <v>17</v>
      </c>
      <c r="B17" s="92"/>
      <c r="C17" s="92"/>
      <c r="D17" s="93"/>
      <c r="E17" s="89" t="str">
        <f>IF(I5=1,A5,E5)</f>
        <v>Annuïteiten hypotheek</v>
      </c>
      <c r="F17" s="90"/>
      <c r="G17" s="91"/>
      <c r="I17" s="48" t="s">
        <v>29</v>
      </c>
      <c r="J17" s="49">
        <v>11</v>
      </c>
    </row>
    <row r="18" spans="1:10" s="57" customFormat="1" ht="30">
      <c r="A18" s="51" t="s">
        <v>19</v>
      </c>
      <c r="B18" s="51" t="s">
        <v>4</v>
      </c>
      <c r="C18" s="52" t="s">
        <v>18</v>
      </c>
      <c r="D18" s="53" t="s">
        <v>24</v>
      </c>
      <c r="E18" s="54" t="s">
        <v>3</v>
      </c>
      <c r="F18" s="55" t="s">
        <v>5</v>
      </c>
      <c r="G18" s="56" t="s">
        <v>6</v>
      </c>
      <c r="H18" s="53" t="s">
        <v>16</v>
      </c>
      <c r="I18" s="104" t="s">
        <v>31</v>
      </c>
      <c r="J18" s="105">
        <v>2019</v>
      </c>
    </row>
    <row r="19" spans="1:9" ht="15">
      <c r="A19" s="58">
        <v>1</v>
      </c>
      <c r="B19" s="59">
        <f>J17</f>
        <v>11</v>
      </c>
      <c r="C19" s="60">
        <f>J18</f>
        <v>2019</v>
      </c>
      <c r="D19" s="61">
        <f>D2</f>
        <v>250000</v>
      </c>
      <c r="E19" s="62">
        <f aca="true" t="shared" si="0" ref="E19:E82">IF(I$5=1,D$8,G$8)*D19/12</f>
        <v>1041.6666666666667</v>
      </c>
      <c r="F19" s="63">
        <f aca="true" t="shared" si="1" ref="F19:F82">IF(I$5=1,$D$9-E19,0)</f>
        <v>300.3873908636808</v>
      </c>
      <c r="G19" s="64">
        <f aca="true" t="shared" si="2" ref="G19:G82">D19-F19</f>
        <v>249699.61260913633</v>
      </c>
      <c r="H19" s="65">
        <f>(1-G$3)*E19+F19</f>
        <v>800.3873908636808</v>
      </c>
      <c r="I19" s="24"/>
    </row>
    <row r="20" spans="1:9" ht="15">
      <c r="A20" s="66">
        <f aca="true" t="shared" si="3" ref="A20:A83">A19+1</f>
        <v>2</v>
      </c>
      <c r="B20" s="67">
        <f aca="true" t="shared" si="4" ref="B20:B83">MOD(B19,12)+1</f>
        <v>12</v>
      </c>
      <c r="C20" s="68">
        <f aca="true" t="shared" si="5" ref="C20:C83">IF(B19=12,C19+1,C19)</f>
        <v>2019</v>
      </c>
      <c r="D20" s="69">
        <f>G19</f>
        <v>249699.61260913633</v>
      </c>
      <c r="E20" s="62">
        <f t="shared" si="0"/>
        <v>1040.415052538068</v>
      </c>
      <c r="F20" s="63">
        <f t="shared" si="1"/>
        <v>301.6390049922795</v>
      </c>
      <c r="G20" s="70">
        <f t="shared" si="2"/>
        <v>249397.97360414403</v>
      </c>
      <c r="H20" s="71">
        <f>(1-G$3)*E20+F20</f>
        <v>801.0382302105522</v>
      </c>
      <c r="I20" s="24"/>
    </row>
    <row r="21" spans="1:9" ht="15">
      <c r="A21" s="66">
        <f t="shared" si="3"/>
        <v>3</v>
      </c>
      <c r="B21" s="67">
        <f t="shared" si="4"/>
        <v>1</v>
      </c>
      <c r="C21" s="68">
        <f t="shared" si="5"/>
        <v>2020</v>
      </c>
      <c r="D21" s="69">
        <f aca="true" t="shared" si="6" ref="D21:D84">G20</f>
        <v>249397.97360414403</v>
      </c>
      <c r="E21" s="62">
        <f t="shared" si="0"/>
        <v>1039.1582233506003</v>
      </c>
      <c r="F21" s="63">
        <f t="shared" si="1"/>
        <v>302.8958341797472</v>
      </c>
      <c r="G21" s="70">
        <f t="shared" si="2"/>
        <v>249095.0777699643</v>
      </c>
      <c r="H21" s="71">
        <f>(1-G$3)*E21+F21</f>
        <v>801.6917813880355</v>
      </c>
      <c r="I21" s="24"/>
    </row>
    <row r="22" spans="1:9" ht="15">
      <c r="A22" s="66">
        <f t="shared" si="3"/>
        <v>4</v>
      </c>
      <c r="B22" s="67">
        <f t="shared" si="4"/>
        <v>2</v>
      </c>
      <c r="C22" s="68">
        <f t="shared" si="5"/>
        <v>2020</v>
      </c>
      <c r="D22" s="69">
        <f t="shared" si="6"/>
        <v>249095.0777699643</v>
      </c>
      <c r="E22" s="62">
        <f t="shared" si="0"/>
        <v>1037.8961573748513</v>
      </c>
      <c r="F22" s="63">
        <f t="shared" si="1"/>
        <v>304.15790015549624</v>
      </c>
      <c r="G22" s="70">
        <f t="shared" si="2"/>
        <v>248790.9198698088</v>
      </c>
      <c r="H22" s="71">
        <f>(1-G$3)*E22+F22</f>
        <v>802.3480556954248</v>
      </c>
      <c r="I22" s="24"/>
    </row>
    <row r="23" spans="1:9" ht="15">
      <c r="A23" s="66">
        <f t="shared" si="3"/>
        <v>5</v>
      </c>
      <c r="B23" s="67">
        <f t="shared" si="4"/>
        <v>3</v>
      </c>
      <c r="C23" s="68">
        <f t="shared" si="5"/>
        <v>2020</v>
      </c>
      <c r="D23" s="69">
        <f t="shared" si="6"/>
        <v>248790.9198698088</v>
      </c>
      <c r="E23" s="62">
        <f t="shared" si="0"/>
        <v>1036.62883279087</v>
      </c>
      <c r="F23" s="63">
        <f t="shared" si="1"/>
        <v>305.42522473947747</v>
      </c>
      <c r="G23" s="70">
        <f t="shared" si="2"/>
        <v>248485.49464506932</v>
      </c>
      <c r="H23" s="71">
        <f>(1-G$3)*E23+F23</f>
        <v>803.0070644790951</v>
      </c>
      <c r="I23" s="24"/>
    </row>
    <row r="24" spans="1:9" ht="15">
      <c r="A24" s="66">
        <f t="shared" si="3"/>
        <v>6</v>
      </c>
      <c r="B24" s="67">
        <f t="shared" si="4"/>
        <v>4</v>
      </c>
      <c r="C24" s="68">
        <f t="shared" si="5"/>
        <v>2020</v>
      </c>
      <c r="D24" s="69">
        <f t="shared" si="6"/>
        <v>248485.49464506932</v>
      </c>
      <c r="E24" s="62">
        <f t="shared" si="0"/>
        <v>1035.356227687789</v>
      </c>
      <c r="F24" s="63">
        <f t="shared" si="1"/>
        <v>306.6978298425586</v>
      </c>
      <c r="G24" s="70">
        <f t="shared" si="2"/>
        <v>248178.79681522676</v>
      </c>
      <c r="H24" s="71">
        <f>(1-G$3)*E24+F24</f>
        <v>803.6688191326973</v>
      </c>
      <c r="I24" s="24"/>
    </row>
    <row r="25" spans="1:9" ht="15">
      <c r="A25" s="66">
        <f t="shared" si="3"/>
        <v>7</v>
      </c>
      <c r="B25" s="67">
        <f t="shared" si="4"/>
        <v>5</v>
      </c>
      <c r="C25" s="68">
        <f t="shared" si="5"/>
        <v>2020</v>
      </c>
      <c r="D25" s="69">
        <f t="shared" si="6"/>
        <v>248178.79681522676</v>
      </c>
      <c r="E25" s="62">
        <f t="shared" si="0"/>
        <v>1034.0783200634448</v>
      </c>
      <c r="F25" s="63">
        <f t="shared" si="1"/>
        <v>307.97573746690273</v>
      </c>
      <c r="G25" s="70">
        <f t="shared" si="2"/>
        <v>247870.82107775984</v>
      </c>
      <c r="H25" s="71">
        <f>(1-G$3)*E25+F25</f>
        <v>804.3333310973562</v>
      </c>
      <c r="I25" s="24"/>
    </row>
    <row r="26" spans="1:9" ht="15">
      <c r="A26" s="66">
        <f t="shared" si="3"/>
        <v>8</v>
      </c>
      <c r="B26" s="67">
        <f t="shared" si="4"/>
        <v>6</v>
      </c>
      <c r="C26" s="68">
        <f t="shared" si="5"/>
        <v>2020</v>
      </c>
      <c r="D26" s="69">
        <f t="shared" si="6"/>
        <v>247870.82107775984</v>
      </c>
      <c r="E26" s="62">
        <f t="shared" si="0"/>
        <v>1032.7950878239994</v>
      </c>
      <c r="F26" s="63">
        <f t="shared" si="1"/>
        <v>309.2589697063481</v>
      </c>
      <c r="G26" s="70">
        <f t="shared" si="2"/>
        <v>247561.5621080535</v>
      </c>
      <c r="H26" s="71">
        <f>(1-G$3)*E26+F26</f>
        <v>805.0006118618678</v>
      </c>
      <c r="I26" s="24"/>
    </row>
    <row r="27" spans="1:9" ht="15">
      <c r="A27" s="66">
        <f t="shared" si="3"/>
        <v>9</v>
      </c>
      <c r="B27" s="67">
        <f t="shared" si="4"/>
        <v>7</v>
      </c>
      <c r="C27" s="68">
        <f t="shared" si="5"/>
        <v>2020</v>
      </c>
      <c r="D27" s="69">
        <f t="shared" si="6"/>
        <v>247561.5621080535</v>
      </c>
      <c r="E27" s="62">
        <f t="shared" si="0"/>
        <v>1031.5065087835562</v>
      </c>
      <c r="F27" s="63">
        <f t="shared" si="1"/>
        <v>310.54754874679134</v>
      </c>
      <c r="G27" s="70">
        <f t="shared" si="2"/>
        <v>247251.01455930673</v>
      </c>
      <c r="H27" s="71">
        <f>(1-G$3)*E27+F27</f>
        <v>805.6706729628984</v>
      </c>
      <c r="I27" s="24"/>
    </row>
    <row r="28" spans="1:9" ht="15">
      <c r="A28" s="66">
        <f t="shared" si="3"/>
        <v>10</v>
      </c>
      <c r="B28" s="67">
        <f t="shared" si="4"/>
        <v>8</v>
      </c>
      <c r="C28" s="68">
        <f t="shared" si="5"/>
        <v>2020</v>
      </c>
      <c r="D28" s="69">
        <f t="shared" si="6"/>
        <v>247251.01455930673</v>
      </c>
      <c r="E28" s="62">
        <f t="shared" si="0"/>
        <v>1030.212560663778</v>
      </c>
      <c r="F28" s="63">
        <f t="shared" si="1"/>
        <v>311.8414968665695</v>
      </c>
      <c r="G28" s="70">
        <f t="shared" si="2"/>
        <v>246939.17306244015</v>
      </c>
      <c r="H28" s="71">
        <f>(1-G$3)*E28+F28</f>
        <v>806.343525985183</v>
      </c>
      <c r="I28" s="24"/>
    </row>
    <row r="29" spans="1:9" ht="15">
      <c r="A29" s="66">
        <f t="shared" si="3"/>
        <v>11</v>
      </c>
      <c r="B29" s="67">
        <f t="shared" si="4"/>
        <v>9</v>
      </c>
      <c r="C29" s="68">
        <f t="shared" si="5"/>
        <v>2020</v>
      </c>
      <c r="D29" s="69">
        <f t="shared" si="6"/>
        <v>246939.17306244015</v>
      </c>
      <c r="E29" s="62">
        <f t="shared" si="0"/>
        <v>1028.9132210935006</v>
      </c>
      <c r="F29" s="63">
        <f t="shared" si="1"/>
        <v>313.14083643684694</v>
      </c>
      <c r="G29" s="70">
        <f t="shared" si="2"/>
        <v>246626.0322260033</v>
      </c>
      <c r="H29" s="71">
        <f>(1-G$3)*E29+F29</f>
        <v>807.0191825617272</v>
      </c>
      <c r="I29" s="24"/>
    </row>
    <row r="30" spans="1:9" ht="15">
      <c r="A30" s="66">
        <f t="shared" si="3"/>
        <v>12</v>
      </c>
      <c r="B30" s="67">
        <f t="shared" si="4"/>
        <v>10</v>
      </c>
      <c r="C30" s="68">
        <f t="shared" si="5"/>
        <v>2020</v>
      </c>
      <c r="D30" s="69">
        <f t="shared" si="6"/>
        <v>246626.0322260033</v>
      </c>
      <c r="E30" s="62">
        <f t="shared" si="0"/>
        <v>1027.6084676083472</v>
      </c>
      <c r="F30" s="63">
        <f t="shared" si="1"/>
        <v>314.4455899220004</v>
      </c>
      <c r="G30" s="70">
        <f t="shared" si="2"/>
        <v>246311.5866360813</v>
      </c>
      <c r="H30" s="71">
        <f>(1-G$3)*E30+F30</f>
        <v>807.697654374007</v>
      </c>
      <c r="I30" s="24"/>
    </row>
    <row r="31" spans="1:9" ht="15">
      <c r="A31" s="66">
        <f t="shared" si="3"/>
        <v>13</v>
      </c>
      <c r="B31" s="67">
        <f t="shared" si="4"/>
        <v>11</v>
      </c>
      <c r="C31" s="68">
        <f t="shared" si="5"/>
        <v>2020</v>
      </c>
      <c r="D31" s="69">
        <f t="shared" si="6"/>
        <v>246311.5866360813</v>
      </c>
      <c r="E31" s="62">
        <f t="shared" si="0"/>
        <v>1026.2982776503388</v>
      </c>
      <c r="F31" s="63">
        <f t="shared" si="1"/>
        <v>315.75577988000873</v>
      </c>
      <c r="G31" s="70">
        <f t="shared" si="2"/>
        <v>245995.8308562013</v>
      </c>
      <c r="H31" s="71">
        <f>(1-G$3)*E31+F31</f>
        <v>808.3789531521713</v>
      </c>
      <c r="I31" s="24"/>
    </row>
    <row r="32" spans="1:9" ht="15">
      <c r="A32" s="66">
        <f t="shared" si="3"/>
        <v>14</v>
      </c>
      <c r="B32" s="67">
        <f t="shared" si="4"/>
        <v>12</v>
      </c>
      <c r="C32" s="68">
        <f t="shared" si="5"/>
        <v>2020</v>
      </c>
      <c r="D32" s="69">
        <f t="shared" si="6"/>
        <v>245995.8308562013</v>
      </c>
      <c r="E32" s="62">
        <f t="shared" si="0"/>
        <v>1024.9826285675056</v>
      </c>
      <c r="F32" s="63">
        <f t="shared" si="1"/>
        <v>317.071428962842</v>
      </c>
      <c r="G32" s="70">
        <f t="shared" si="2"/>
        <v>245678.75942723846</v>
      </c>
      <c r="H32" s="71">
        <f>(1-G$3)*E32+F32</f>
        <v>809.0630906752447</v>
      </c>
      <c r="I32" s="24"/>
    </row>
    <row r="33" spans="1:9" ht="15">
      <c r="A33" s="66">
        <f t="shared" si="3"/>
        <v>15</v>
      </c>
      <c r="B33" s="67">
        <f t="shared" si="4"/>
        <v>1</v>
      </c>
      <c r="C33" s="68">
        <f t="shared" si="5"/>
        <v>2021</v>
      </c>
      <c r="D33" s="69">
        <f t="shared" si="6"/>
        <v>245678.75942723846</v>
      </c>
      <c r="E33" s="62">
        <f t="shared" si="0"/>
        <v>1023.6614976134937</v>
      </c>
      <c r="F33" s="63">
        <f t="shared" si="1"/>
        <v>318.3925599168539</v>
      </c>
      <c r="G33" s="70">
        <f t="shared" si="2"/>
        <v>245360.3668673216</v>
      </c>
      <c r="H33" s="71">
        <f>(1-G$3)*E33+F33</f>
        <v>809.7500787713309</v>
      </c>
      <c r="I33" s="24"/>
    </row>
    <row r="34" spans="1:9" ht="15">
      <c r="A34" s="66">
        <f t="shared" si="3"/>
        <v>16</v>
      </c>
      <c r="B34" s="67">
        <f t="shared" si="4"/>
        <v>2</v>
      </c>
      <c r="C34" s="68">
        <f t="shared" si="5"/>
        <v>2021</v>
      </c>
      <c r="D34" s="69">
        <f t="shared" si="6"/>
        <v>245360.3668673216</v>
      </c>
      <c r="E34" s="62">
        <f t="shared" si="0"/>
        <v>1022.3348619471734</v>
      </c>
      <c r="F34" s="63">
        <f t="shared" si="1"/>
        <v>319.71919558317416</v>
      </c>
      <c r="G34" s="70">
        <f t="shared" si="2"/>
        <v>245040.64767173844</v>
      </c>
      <c r="H34" s="71">
        <f>(1-G$3)*E34+F34</f>
        <v>810.4399293178174</v>
      </c>
      <c r="I34" s="24"/>
    </row>
    <row r="35" spans="1:9" ht="15">
      <c r="A35" s="66">
        <f t="shared" si="3"/>
        <v>17</v>
      </c>
      <c r="B35" s="67">
        <f t="shared" si="4"/>
        <v>3</v>
      </c>
      <c r="C35" s="68">
        <f t="shared" si="5"/>
        <v>2021</v>
      </c>
      <c r="D35" s="69">
        <f t="shared" si="6"/>
        <v>245040.64767173844</v>
      </c>
      <c r="E35" s="62">
        <f t="shared" si="0"/>
        <v>1021.0026986322436</v>
      </c>
      <c r="F35" s="63">
        <f t="shared" si="1"/>
        <v>321.051358898104</v>
      </c>
      <c r="G35" s="70">
        <f t="shared" si="2"/>
        <v>244719.59631284032</v>
      </c>
      <c r="H35" s="71">
        <f>(1-G$3)*E35+F35</f>
        <v>811.1326542415809</v>
      </c>
      <c r="I35" s="24"/>
    </row>
    <row r="36" spans="1:9" ht="15">
      <c r="A36" s="66">
        <f t="shared" si="3"/>
        <v>18</v>
      </c>
      <c r="B36" s="67">
        <f t="shared" si="4"/>
        <v>4</v>
      </c>
      <c r="C36" s="68">
        <f t="shared" si="5"/>
        <v>2021</v>
      </c>
      <c r="D36" s="69">
        <f t="shared" si="6"/>
        <v>244719.59631284032</v>
      </c>
      <c r="E36" s="62">
        <f t="shared" si="0"/>
        <v>1019.6649846368347</v>
      </c>
      <c r="F36" s="63">
        <f t="shared" si="1"/>
        <v>322.3890728935129</v>
      </c>
      <c r="G36" s="70">
        <f t="shared" si="2"/>
        <v>244397.20723994682</v>
      </c>
      <c r="H36" s="71">
        <f>(1-G$3)*E36+F36</f>
        <v>811.8282655191936</v>
      </c>
      <c r="I36" s="24"/>
    </row>
    <row r="37" spans="1:9" ht="15">
      <c r="A37" s="66">
        <f t="shared" si="3"/>
        <v>19</v>
      </c>
      <c r="B37" s="67">
        <f t="shared" si="4"/>
        <v>5</v>
      </c>
      <c r="C37" s="68">
        <f t="shared" si="5"/>
        <v>2021</v>
      </c>
      <c r="D37" s="69">
        <f t="shared" si="6"/>
        <v>244397.20723994682</v>
      </c>
      <c r="E37" s="62">
        <f t="shared" si="0"/>
        <v>1018.3216968331118</v>
      </c>
      <c r="F37" s="63">
        <f t="shared" si="1"/>
        <v>323.7323606972358</v>
      </c>
      <c r="G37" s="70">
        <f t="shared" si="2"/>
        <v>244073.47487924958</v>
      </c>
      <c r="H37" s="71">
        <f>(1-G$3)*E37+F37</f>
        <v>812.5267751771294</v>
      </c>
      <c r="I37" s="24"/>
    </row>
    <row r="38" spans="1:9" ht="15">
      <c r="A38" s="66">
        <f t="shared" si="3"/>
        <v>20</v>
      </c>
      <c r="B38" s="67">
        <f t="shared" si="4"/>
        <v>6</v>
      </c>
      <c r="C38" s="68">
        <f t="shared" si="5"/>
        <v>2021</v>
      </c>
      <c r="D38" s="69">
        <f t="shared" si="6"/>
        <v>244073.47487924958</v>
      </c>
      <c r="E38" s="62">
        <f t="shared" si="0"/>
        <v>1016.9728119968732</v>
      </c>
      <c r="F38" s="63">
        <f t="shared" si="1"/>
        <v>325.0812455334743</v>
      </c>
      <c r="G38" s="70">
        <f t="shared" si="2"/>
        <v>243748.3936337161</v>
      </c>
      <c r="H38" s="71">
        <f>(1-G$3)*E38+F38</f>
        <v>813.2281952919734</v>
      </c>
      <c r="I38" s="24"/>
    </row>
    <row r="39" spans="1:9" ht="15">
      <c r="A39" s="66">
        <f t="shared" si="3"/>
        <v>21</v>
      </c>
      <c r="B39" s="67">
        <f t="shared" si="4"/>
        <v>7</v>
      </c>
      <c r="C39" s="68">
        <f t="shared" si="5"/>
        <v>2021</v>
      </c>
      <c r="D39" s="69">
        <f t="shared" si="6"/>
        <v>243748.3936337161</v>
      </c>
      <c r="E39" s="62">
        <f t="shared" si="0"/>
        <v>1015.6183068071505</v>
      </c>
      <c r="F39" s="63">
        <f t="shared" si="1"/>
        <v>326.4357507231971</v>
      </c>
      <c r="G39" s="70">
        <f t="shared" si="2"/>
        <v>243421.9578829929</v>
      </c>
      <c r="H39" s="71">
        <f>(1-G$3)*E39+F39</f>
        <v>813.9325379906293</v>
      </c>
      <c r="I39" s="24"/>
    </row>
    <row r="40" spans="1:9" ht="15">
      <c r="A40" s="66">
        <f t="shared" si="3"/>
        <v>22</v>
      </c>
      <c r="B40" s="67">
        <f t="shared" si="4"/>
        <v>8</v>
      </c>
      <c r="C40" s="68">
        <f t="shared" si="5"/>
        <v>2021</v>
      </c>
      <c r="D40" s="69">
        <f t="shared" si="6"/>
        <v>243421.9578829929</v>
      </c>
      <c r="E40" s="62">
        <f t="shared" si="0"/>
        <v>1014.2581578458038</v>
      </c>
      <c r="F40" s="63">
        <f t="shared" si="1"/>
        <v>327.79589968454377</v>
      </c>
      <c r="G40" s="70">
        <f t="shared" si="2"/>
        <v>243094.16198330835</v>
      </c>
      <c r="H40" s="71">
        <f>(1-G$3)*E40+F40</f>
        <v>814.6398154505296</v>
      </c>
      <c r="I40" s="24"/>
    </row>
    <row r="41" spans="1:9" ht="15">
      <c r="A41" s="66">
        <f t="shared" si="3"/>
        <v>23</v>
      </c>
      <c r="B41" s="67">
        <f t="shared" si="4"/>
        <v>9</v>
      </c>
      <c r="C41" s="68">
        <f t="shared" si="5"/>
        <v>2021</v>
      </c>
      <c r="D41" s="69">
        <f t="shared" si="6"/>
        <v>243094.16198330835</v>
      </c>
      <c r="E41" s="62">
        <f t="shared" si="0"/>
        <v>1012.8923415971182</v>
      </c>
      <c r="F41" s="63">
        <f t="shared" si="1"/>
        <v>329.1617159332294</v>
      </c>
      <c r="G41" s="70">
        <f t="shared" si="2"/>
        <v>242765.00026737512</v>
      </c>
      <c r="H41" s="71">
        <f>(1-G$3)*E41+F41</f>
        <v>815.350039899846</v>
      </c>
      <c r="I41" s="24"/>
    </row>
    <row r="42" spans="1:9" ht="15">
      <c r="A42" s="66">
        <f t="shared" si="3"/>
        <v>24</v>
      </c>
      <c r="B42" s="67">
        <f t="shared" si="4"/>
        <v>10</v>
      </c>
      <c r="C42" s="68">
        <f t="shared" si="5"/>
        <v>2021</v>
      </c>
      <c r="D42" s="69">
        <f t="shared" si="6"/>
        <v>242765.00026737512</v>
      </c>
      <c r="E42" s="62">
        <f t="shared" si="0"/>
        <v>1011.5208344473964</v>
      </c>
      <c r="F42" s="63">
        <f t="shared" si="1"/>
        <v>330.53322308295117</v>
      </c>
      <c r="G42" s="70">
        <f t="shared" si="2"/>
        <v>242434.46704429216</v>
      </c>
      <c r="H42" s="71">
        <f>(1-G$3)*E42+F42</f>
        <v>816.0632236177014</v>
      </c>
      <c r="I42" s="24"/>
    </row>
    <row r="43" spans="1:9" ht="15">
      <c r="A43" s="66">
        <f t="shared" si="3"/>
        <v>25</v>
      </c>
      <c r="B43" s="67">
        <f t="shared" si="4"/>
        <v>11</v>
      </c>
      <c r="C43" s="68">
        <f t="shared" si="5"/>
        <v>2021</v>
      </c>
      <c r="D43" s="69">
        <f t="shared" si="6"/>
        <v>242434.46704429216</v>
      </c>
      <c r="E43" s="62">
        <f t="shared" si="0"/>
        <v>1010.1436126845507</v>
      </c>
      <c r="F43" s="63">
        <f t="shared" si="1"/>
        <v>331.91044484579686</v>
      </c>
      <c r="G43" s="70">
        <f t="shared" si="2"/>
        <v>242102.55659944637</v>
      </c>
      <c r="H43" s="71">
        <f>(1-G$3)*E43+F43</f>
        <v>816.7793789343812</v>
      </c>
      <c r="I43" s="24"/>
    </row>
    <row r="44" spans="1:9" ht="15">
      <c r="A44" s="66">
        <f t="shared" si="3"/>
        <v>26</v>
      </c>
      <c r="B44" s="67">
        <f t="shared" si="4"/>
        <v>12</v>
      </c>
      <c r="C44" s="68">
        <f t="shared" si="5"/>
        <v>2021</v>
      </c>
      <c r="D44" s="69">
        <f t="shared" si="6"/>
        <v>242102.55659944637</v>
      </c>
      <c r="E44" s="62">
        <f t="shared" si="0"/>
        <v>1008.7606524976933</v>
      </c>
      <c r="F44" s="63">
        <f t="shared" si="1"/>
        <v>333.2934050326543</v>
      </c>
      <c r="G44" s="70">
        <f t="shared" si="2"/>
        <v>241769.2631944137</v>
      </c>
      <c r="H44" s="71">
        <f>(1-G$3)*E44+F44</f>
        <v>817.498518231547</v>
      </c>
      <c r="I44" s="24"/>
    </row>
    <row r="45" spans="1:9" ht="15">
      <c r="A45" s="66">
        <f t="shared" si="3"/>
        <v>27</v>
      </c>
      <c r="B45" s="67">
        <f t="shared" si="4"/>
        <v>1</v>
      </c>
      <c r="C45" s="68">
        <f t="shared" si="5"/>
        <v>2022</v>
      </c>
      <c r="D45" s="69">
        <f t="shared" si="6"/>
        <v>241769.2631944137</v>
      </c>
      <c r="E45" s="62">
        <f t="shared" si="0"/>
        <v>1007.3719299767239</v>
      </c>
      <c r="F45" s="63">
        <f t="shared" si="1"/>
        <v>334.6821275536237</v>
      </c>
      <c r="G45" s="70">
        <f t="shared" si="2"/>
        <v>241434.5810668601</v>
      </c>
      <c r="H45" s="71">
        <f>(1-G$3)*E45+F45</f>
        <v>818.2206539424511</v>
      </c>
      <c r="I45" s="24"/>
    </row>
    <row r="46" spans="1:9" ht="15">
      <c r="A46" s="66">
        <f t="shared" si="3"/>
        <v>28</v>
      </c>
      <c r="B46" s="67">
        <f t="shared" si="4"/>
        <v>2</v>
      </c>
      <c r="C46" s="68">
        <f t="shared" si="5"/>
        <v>2022</v>
      </c>
      <c r="D46" s="69">
        <f t="shared" si="6"/>
        <v>241434.5810668601</v>
      </c>
      <c r="E46" s="62">
        <f t="shared" si="0"/>
        <v>1005.9774211119171</v>
      </c>
      <c r="F46" s="63">
        <f t="shared" si="1"/>
        <v>336.07663641843044</v>
      </c>
      <c r="G46" s="70">
        <f t="shared" si="2"/>
        <v>241098.50443044165</v>
      </c>
      <c r="H46" s="71">
        <f>(1-G$3)*E46+F46</f>
        <v>818.9457985521506</v>
      </c>
      <c r="I46" s="24"/>
    </row>
    <row r="47" spans="1:9" ht="15">
      <c r="A47" s="66">
        <f t="shared" si="3"/>
        <v>29</v>
      </c>
      <c r="B47" s="67">
        <f t="shared" si="4"/>
        <v>3</v>
      </c>
      <c r="C47" s="68">
        <f t="shared" si="5"/>
        <v>2022</v>
      </c>
      <c r="D47" s="69">
        <f t="shared" si="6"/>
        <v>241098.50443044165</v>
      </c>
      <c r="E47" s="62">
        <f t="shared" si="0"/>
        <v>1004.577101793507</v>
      </c>
      <c r="F47" s="63">
        <f t="shared" si="1"/>
        <v>337.4769557368405</v>
      </c>
      <c r="G47" s="70">
        <f t="shared" si="2"/>
        <v>240761.0274747048</v>
      </c>
      <c r="H47" s="71">
        <f>(1-G$3)*E47+F47</f>
        <v>819.6739645977239</v>
      </c>
      <c r="I47" s="24"/>
    </row>
    <row r="48" spans="1:9" ht="15">
      <c r="A48" s="66">
        <f t="shared" si="3"/>
        <v>30</v>
      </c>
      <c r="B48" s="67">
        <f t="shared" si="4"/>
        <v>4</v>
      </c>
      <c r="C48" s="68">
        <f t="shared" si="5"/>
        <v>2022</v>
      </c>
      <c r="D48" s="69">
        <f t="shared" si="6"/>
        <v>240761.0274747048</v>
      </c>
      <c r="E48" s="62">
        <f t="shared" si="0"/>
        <v>1003.1709478112701</v>
      </c>
      <c r="F48" s="63">
        <f t="shared" si="1"/>
        <v>338.8831097190774</v>
      </c>
      <c r="G48" s="70">
        <f t="shared" si="2"/>
        <v>240422.14436498572</v>
      </c>
      <c r="H48" s="71">
        <f>(1-G$3)*E48+F48</f>
        <v>820.405164668487</v>
      </c>
      <c r="I48" s="24"/>
    </row>
    <row r="49" spans="1:9" ht="15">
      <c r="A49" s="66">
        <f t="shared" si="3"/>
        <v>31</v>
      </c>
      <c r="B49" s="67">
        <f t="shared" si="4"/>
        <v>5</v>
      </c>
      <c r="C49" s="68">
        <f t="shared" si="5"/>
        <v>2022</v>
      </c>
      <c r="D49" s="69">
        <f t="shared" si="6"/>
        <v>240422.14436498572</v>
      </c>
      <c r="E49" s="62">
        <f t="shared" si="0"/>
        <v>1001.7589348541072</v>
      </c>
      <c r="F49" s="63">
        <f t="shared" si="1"/>
        <v>340.29512267624034</v>
      </c>
      <c r="G49" s="70">
        <f t="shared" si="2"/>
        <v>240081.8492423095</v>
      </c>
      <c r="H49" s="71">
        <f>(1-G$3)*E49+F49</f>
        <v>821.1394114062118</v>
      </c>
      <c r="I49" s="24"/>
    </row>
    <row r="50" spans="1:9" ht="15">
      <c r="A50" s="66">
        <f t="shared" si="3"/>
        <v>32</v>
      </c>
      <c r="B50" s="67">
        <f t="shared" si="4"/>
        <v>6</v>
      </c>
      <c r="C50" s="68">
        <f t="shared" si="5"/>
        <v>2022</v>
      </c>
      <c r="D50" s="69">
        <f t="shared" si="6"/>
        <v>240081.8492423095</v>
      </c>
      <c r="E50" s="62">
        <f t="shared" si="0"/>
        <v>1000.341038509623</v>
      </c>
      <c r="F50" s="63">
        <f t="shared" si="1"/>
        <v>341.7130190207246</v>
      </c>
      <c r="G50" s="70">
        <f t="shared" si="2"/>
        <v>239740.13622328875</v>
      </c>
      <c r="H50" s="71">
        <f>(1-G$3)*E50+F50</f>
        <v>821.8767175053435</v>
      </c>
      <c r="I50" s="24"/>
    </row>
    <row r="51" spans="1:9" ht="15">
      <c r="A51" s="66">
        <f t="shared" si="3"/>
        <v>33</v>
      </c>
      <c r="B51" s="67">
        <f t="shared" si="4"/>
        <v>7</v>
      </c>
      <c r="C51" s="68">
        <f t="shared" si="5"/>
        <v>2022</v>
      </c>
      <c r="D51" s="69">
        <f t="shared" si="6"/>
        <v>239740.13622328875</v>
      </c>
      <c r="E51" s="62">
        <f t="shared" si="0"/>
        <v>998.9172342637031</v>
      </c>
      <c r="F51" s="63">
        <f t="shared" si="1"/>
        <v>343.13682326664446</v>
      </c>
      <c r="G51" s="70">
        <f t="shared" si="2"/>
        <v>239396.9994000221</v>
      </c>
      <c r="H51" s="71">
        <f>(1-G$3)*E51+F51</f>
        <v>822.6170957132219</v>
      </c>
      <c r="I51" s="24"/>
    </row>
    <row r="52" spans="1:9" ht="15">
      <c r="A52" s="66">
        <f t="shared" si="3"/>
        <v>34</v>
      </c>
      <c r="B52" s="67">
        <f t="shared" si="4"/>
        <v>8</v>
      </c>
      <c r="C52" s="68">
        <f t="shared" si="5"/>
        <v>2022</v>
      </c>
      <c r="D52" s="69">
        <f t="shared" si="6"/>
        <v>239396.9994000221</v>
      </c>
      <c r="E52" s="62">
        <f t="shared" si="0"/>
        <v>997.4874975000921</v>
      </c>
      <c r="F52" s="63">
        <f t="shared" si="1"/>
        <v>344.56656003025546</v>
      </c>
      <c r="G52" s="70">
        <f t="shared" si="2"/>
        <v>239052.43283999184</v>
      </c>
      <c r="H52" s="71">
        <f>(1-G$3)*E52+F52</f>
        <v>823.3605588302996</v>
      </c>
      <c r="I52" s="24"/>
    </row>
    <row r="53" spans="1:9" ht="15">
      <c r="A53" s="66">
        <f t="shared" si="3"/>
        <v>35</v>
      </c>
      <c r="B53" s="67">
        <f t="shared" si="4"/>
        <v>9</v>
      </c>
      <c r="C53" s="68">
        <f t="shared" si="5"/>
        <v>2022</v>
      </c>
      <c r="D53" s="69">
        <f t="shared" si="6"/>
        <v>239052.43283999184</v>
      </c>
      <c r="E53" s="62">
        <f t="shared" si="0"/>
        <v>996.051803499966</v>
      </c>
      <c r="F53" s="63">
        <f t="shared" si="1"/>
        <v>346.00225403038155</v>
      </c>
      <c r="G53" s="70">
        <f t="shared" si="2"/>
        <v>238706.43058596147</v>
      </c>
      <c r="H53" s="71">
        <f>(1-G$3)*E53+F53</f>
        <v>824.1071197103652</v>
      </c>
      <c r="I53" s="24"/>
    </row>
    <row r="54" spans="1:9" ht="15">
      <c r="A54" s="66">
        <f t="shared" si="3"/>
        <v>36</v>
      </c>
      <c r="B54" s="67">
        <f t="shared" si="4"/>
        <v>10</v>
      </c>
      <c r="C54" s="68">
        <f t="shared" si="5"/>
        <v>2022</v>
      </c>
      <c r="D54" s="69">
        <f t="shared" si="6"/>
        <v>238706.43058596147</v>
      </c>
      <c r="E54" s="62">
        <f t="shared" si="0"/>
        <v>994.6101274415063</v>
      </c>
      <c r="F54" s="63">
        <f t="shared" si="1"/>
        <v>347.4439300888413</v>
      </c>
      <c r="G54" s="70">
        <f t="shared" si="2"/>
        <v>238358.98665587264</v>
      </c>
      <c r="H54" s="71">
        <f>(1-G$3)*E54+F54</f>
        <v>824.8567912607643</v>
      </c>
      <c r="I54" s="24"/>
    </row>
    <row r="55" spans="1:9" ht="15">
      <c r="A55" s="66">
        <f t="shared" si="3"/>
        <v>37</v>
      </c>
      <c r="B55" s="67">
        <f t="shared" si="4"/>
        <v>11</v>
      </c>
      <c r="C55" s="68">
        <f t="shared" si="5"/>
        <v>2022</v>
      </c>
      <c r="D55" s="69">
        <f t="shared" si="6"/>
        <v>238358.98665587264</v>
      </c>
      <c r="E55" s="62">
        <f t="shared" si="0"/>
        <v>993.1624443994693</v>
      </c>
      <c r="F55" s="63">
        <f t="shared" si="1"/>
        <v>348.8916131308782</v>
      </c>
      <c r="G55" s="70">
        <f t="shared" si="2"/>
        <v>238010.09504274177</v>
      </c>
      <c r="H55" s="71">
        <f>(1-G$3)*E55+F55</f>
        <v>825.6095864426235</v>
      </c>
      <c r="I55" s="24"/>
    </row>
    <row r="56" spans="1:9" ht="15">
      <c r="A56" s="66">
        <f t="shared" si="3"/>
        <v>38</v>
      </c>
      <c r="B56" s="67">
        <f t="shared" si="4"/>
        <v>12</v>
      </c>
      <c r="C56" s="68">
        <f t="shared" si="5"/>
        <v>2022</v>
      </c>
      <c r="D56" s="69">
        <f t="shared" si="6"/>
        <v>238010.09504274177</v>
      </c>
      <c r="E56" s="62">
        <f t="shared" si="0"/>
        <v>991.7087293447574</v>
      </c>
      <c r="F56" s="63">
        <f t="shared" si="1"/>
        <v>350.3453281855901</v>
      </c>
      <c r="G56" s="70">
        <f t="shared" si="2"/>
        <v>237659.74971455618</v>
      </c>
      <c r="H56" s="71">
        <f>(1-G$3)*E56+F56</f>
        <v>826.3655182710736</v>
      </c>
      <c r="I56" s="24"/>
    </row>
    <row r="57" spans="1:9" ht="15">
      <c r="A57" s="66">
        <f t="shared" si="3"/>
        <v>39</v>
      </c>
      <c r="B57" s="67">
        <f t="shared" si="4"/>
        <v>1</v>
      </c>
      <c r="C57" s="68">
        <f t="shared" si="5"/>
        <v>2023</v>
      </c>
      <c r="D57" s="69">
        <f t="shared" si="6"/>
        <v>237659.74971455618</v>
      </c>
      <c r="E57" s="62">
        <f t="shared" si="0"/>
        <v>990.2489571439842</v>
      </c>
      <c r="F57" s="63">
        <f t="shared" si="1"/>
        <v>351.8051003863634</v>
      </c>
      <c r="G57" s="70">
        <f t="shared" si="2"/>
        <v>237307.94461416983</v>
      </c>
      <c r="H57" s="71">
        <f>(1-G$3)*E57+F57</f>
        <v>827.1245998154758</v>
      </c>
      <c r="I57" s="24"/>
    </row>
    <row r="58" spans="1:9" ht="15">
      <c r="A58" s="66">
        <f t="shared" si="3"/>
        <v>40</v>
      </c>
      <c r="B58" s="67">
        <f t="shared" si="4"/>
        <v>2</v>
      </c>
      <c r="C58" s="68">
        <f t="shared" si="5"/>
        <v>2023</v>
      </c>
      <c r="D58" s="69">
        <f t="shared" si="6"/>
        <v>237307.94461416983</v>
      </c>
      <c r="E58" s="62">
        <f t="shared" si="0"/>
        <v>988.7831025590409</v>
      </c>
      <c r="F58" s="63">
        <f t="shared" si="1"/>
        <v>353.27095497130665</v>
      </c>
      <c r="G58" s="70">
        <f t="shared" si="2"/>
        <v>236954.6736591985</v>
      </c>
      <c r="H58" s="71">
        <f>(1-G$3)*E58+F58</f>
        <v>827.8868441996462</v>
      </c>
      <c r="I58" s="24"/>
    </row>
    <row r="59" spans="1:9" ht="15">
      <c r="A59" s="66">
        <f t="shared" si="3"/>
        <v>41</v>
      </c>
      <c r="B59" s="67">
        <f t="shared" si="4"/>
        <v>3</v>
      </c>
      <c r="C59" s="68">
        <f t="shared" si="5"/>
        <v>2023</v>
      </c>
      <c r="D59" s="69">
        <f t="shared" si="6"/>
        <v>236954.6736591985</v>
      </c>
      <c r="E59" s="62">
        <f t="shared" si="0"/>
        <v>987.3111402466606</v>
      </c>
      <c r="F59" s="63">
        <f t="shared" si="1"/>
        <v>354.742917283687</v>
      </c>
      <c r="G59" s="70">
        <f t="shared" si="2"/>
        <v>236599.9307419148</v>
      </c>
      <c r="H59" s="71">
        <f>(1-G$3)*E59+F59</f>
        <v>828.6522646020841</v>
      </c>
      <c r="I59" s="24"/>
    </row>
    <row r="60" spans="1:9" ht="15">
      <c r="A60" s="66">
        <f t="shared" si="3"/>
        <v>42</v>
      </c>
      <c r="B60" s="67">
        <f t="shared" si="4"/>
        <v>4</v>
      </c>
      <c r="C60" s="68">
        <f t="shared" si="5"/>
        <v>2023</v>
      </c>
      <c r="D60" s="69">
        <f t="shared" si="6"/>
        <v>236599.9307419148</v>
      </c>
      <c r="E60" s="62">
        <f t="shared" si="0"/>
        <v>985.8330447579784</v>
      </c>
      <c r="F60" s="63">
        <f t="shared" si="1"/>
        <v>356.22101277236914</v>
      </c>
      <c r="G60" s="70">
        <f t="shared" si="2"/>
        <v>236243.70972914243</v>
      </c>
      <c r="H60" s="71">
        <f>(1-G$3)*E60+F60</f>
        <v>829.4208742561988</v>
      </c>
      <c r="I60" s="24"/>
    </row>
    <row r="61" spans="1:9" ht="15">
      <c r="A61" s="66">
        <f t="shared" si="3"/>
        <v>43</v>
      </c>
      <c r="B61" s="67">
        <f t="shared" si="4"/>
        <v>5</v>
      </c>
      <c r="C61" s="68">
        <f t="shared" si="5"/>
        <v>2023</v>
      </c>
      <c r="D61" s="69">
        <f t="shared" si="6"/>
        <v>236243.70972914243</v>
      </c>
      <c r="E61" s="62">
        <f t="shared" si="0"/>
        <v>984.3487905380935</v>
      </c>
      <c r="F61" s="63">
        <f t="shared" si="1"/>
        <v>357.7052669922541</v>
      </c>
      <c r="G61" s="70">
        <f t="shared" si="2"/>
        <v>235886.0044621502</v>
      </c>
      <c r="H61" s="71">
        <f>(1-G$3)*E61+F61</f>
        <v>830.192686450539</v>
      </c>
      <c r="I61" s="24"/>
    </row>
    <row r="62" spans="1:9" ht="15">
      <c r="A62" s="66">
        <f t="shared" si="3"/>
        <v>44</v>
      </c>
      <c r="B62" s="67">
        <f t="shared" si="4"/>
        <v>6</v>
      </c>
      <c r="C62" s="68">
        <f t="shared" si="5"/>
        <v>2023</v>
      </c>
      <c r="D62" s="69">
        <f t="shared" si="6"/>
        <v>235886.0044621502</v>
      </c>
      <c r="E62" s="62">
        <f t="shared" si="0"/>
        <v>982.8583519256258</v>
      </c>
      <c r="F62" s="63">
        <f t="shared" si="1"/>
        <v>359.19570560472175</v>
      </c>
      <c r="G62" s="70">
        <f t="shared" si="2"/>
        <v>235526.80875654548</v>
      </c>
      <c r="H62" s="71">
        <f>(1-G$3)*E62+F62</f>
        <v>830.9677145290221</v>
      </c>
      <c r="I62" s="24"/>
    </row>
    <row r="63" spans="1:9" ht="15">
      <c r="A63" s="66">
        <f t="shared" si="3"/>
        <v>45</v>
      </c>
      <c r="B63" s="67">
        <f t="shared" si="4"/>
        <v>7</v>
      </c>
      <c r="C63" s="68">
        <f t="shared" si="5"/>
        <v>2023</v>
      </c>
      <c r="D63" s="69">
        <f t="shared" si="6"/>
        <v>235526.80875654548</v>
      </c>
      <c r="E63" s="62">
        <f t="shared" si="0"/>
        <v>981.361703152273</v>
      </c>
      <c r="F63" s="63">
        <f t="shared" si="1"/>
        <v>360.6923543780746</v>
      </c>
      <c r="G63" s="70">
        <f t="shared" si="2"/>
        <v>235166.1164021674</v>
      </c>
      <c r="H63" s="71">
        <f>(1-G$3)*E63+F63</f>
        <v>831.7459718911656</v>
      </c>
      <c r="I63" s="24"/>
    </row>
    <row r="64" spans="1:9" ht="15">
      <c r="A64" s="66">
        <f t="shared" si="3"/>
        <v>46</v>
      </c>
      <c r="B64" s="67">
        <f t="shared" si="4"/>
        <v>8</v>
      </c>
      <c r="C64" s="68">
        <f t="shared" si="5"/>
        <v>2023</v>
      </c>
      <c r="D64" s="69">
        <f t="shared" si="6"/>
        <v>235166.1164021674</v>
      </c>
      <c r="E64" s="62">
        <f t="shared" si="0"/>
        <v>979.8588183423641</v>
      </c>
      <c r="F64" s="63">
        <f t="shared" si="1"/>
        <v>362.1952391879835</v>
      </c>
      <c r="G64" s="70">
        <f t="shared" si="2"/>
        <v>234803.92116297942</v>
      </c>
      <c r="H64" s="71">
        <f>(1-G$3)*E64+F64</f>
        <v>832.5274719923182</v>
      </c>
      <c r="I64" s="24"/>
    </row>
    <row r="65" spans="1:9" ht="15">
      <c r="A65" s="66">
        <f t="shared" si="3"/>
        <v>47</v>
      </c>
      <c r="B65" s="67">
        <f t="shared" si="4"/>
        <v>9</v>
      </c>
      <c r="C65" s="68">
        <f t="shared" si="5"/>
        <v>2023</v>
      </c>
      <c r="D65" s="69">
        <f t="shared" si="6"/>
        <v>234803.92116297942</v>
      </c>
      <c r="E65" s="62">
        <f t="shared" si="0"/>
        <v>978.3496715124143</v>
      </c>
      <c r="F65" s="63">
        <f t="shared" si="1"/>
        <v>363.7043860179333</v>
      </c>
      <c r="G65" s="70">
        <f t="shared" si="2"/>
        <v>234440.2167769615</v>
      </c>
      <c r="H65" s="71">
        <f>(1-G$3)*E65+F65</f>
        <v>833.3122283438921</v>
      </c>
      <c r="I65" s="24"/>
    </row>
    <row r="66" spans="1:9" ht="15">
      <c r="A66" s="66">
        <f t="shared" si="3"/>
        <v>48</v>
      </c>
      <c r="B66" s="67">
        <f t="shared" si="4"/>
        <v>10</v>
      </c>
      <c r="C66" s="68">
        <f t="shared" si="5"/>
        <v>2023</v>
      </c>
      <c r="D66" s="69">
        <f t="shared" si="6"/>
        <v>234440.2167769615</v>
      </c>
      <c r="E66" s="62">
        <f t="shared" si="0"/>
        <v>976.8342365706729</v>
      </c>
      <c r="F66" s="63">
        <f t="shared" si="1"/>
        <v>365.2198209596746</v>
      </c>
      <c r="G66" s="70">
        <f t="shared" si="2"/>
        <v>234074.99695600182</v>
      </c>
      <c r="H66" s="71">
        <f>(1-G$3)*E66+F66</f>
        <v>834.1002545135976</v>
      </c>
      <c r="I66" s="24"/>
    </row>
    <row r="67" spans="1:9" ht="15">
      <c r="A67" s="66">
        <f t="shared" si="3"/>
        <v>49</v>
      </c>
      <c r="B67" s="67">
        <f t="shared" si="4"/>
        <v>11</v>
      </c>
      <c r="C67" s="68">
        <f t="shared" si="5"/>
        <v>2023</v>
      </c>
      <c r="D67" s="69">
        <f t="shared" si="6"/>
        <v>234074.99695600182</v>
      </c>
      <c r="E67" s="62">
        <f t="shared" si="0"/>
        <v>975.3124873166744</v>
      </c>
      <c r="F67" s="63">
        <f t="shared" si="1"/>
        <v>366.7415702136732</v>
      </c>
      <c r="G67" s="70">
        <f t="shared" si="2"/>
        <v>233708.25538578816</v>
      </c>
      <c r="H67" s="71">
        <f>(1-G$3)*E67+F67</f>
        <v>834.891564125677</v>
      </c>
      <c r="I67" s="24"/>
    </row>
    <row r="68" spans="1:9" ht="15">
      <c r="A68" s="66">
        <f t="shared" si="3"/>
        <v>50</v>
      </c>
      <c r="B68" s="67">
        <f t="shared" si="4"/>
        <v>12</v>
      </c>
      <c r="C68" s="68">
        <f t="shared" si="5"/>
        <v>2023</v>
      </c>
      <c r="D68" s="69">
        <f t="shared" si="6"/>
        <v>233708.25538578816</v>
      </c>
      <c r="E68" s="62">
        <f t="shared" si="0"/>
        <v>973.7843974407841</v>
      </c>
      <c r="F68" s="63">
        <f t="shared" si="1"/>
        <v>368.26966008956344</v>
      </c>
      <c r="G68" s="70">
        <f t="shared" si="2"/>
        <v>233339.98572569859</v>
      </c>
      <c r="H68" s="71">
        <f>(1-G$3)*E68+F68</f>
        <v>835.6861708611398</v>
      </c>
      <c r="I68" s="24"/>
    </row>
    <row r="69" spans="1:9" ht="15">
      <c r="A69" s="66">
        <f t="shared" si="3"/>
        <v>51</v>
      </c>
      <c r="B69" s="67">
        <f t="shared" si="4"/>
        <v>1</v>
      </c>
      <c r="C69" s="68">
        <f t="shared" si="5"/>
        <v>2024</v>
      </c>
      <c r="D69" s="69">
        <f t="shared" si="6"/>
        <v>233339.98572569859</v>
      </c>
      <c r="E69" s="62">
        <f t="shared" si="0"/>
        <v>972.2499405237442</v>
      </c>
      <c r="F69" s="63">
        <f t="shared" si="1"/>
        <v>369.8041170066034</v>
      </c>
      <c r="G69" s="70">
        <f t="shared" si="2"/>
        <v>232970.181608692</v>
      </c>
      <c r="H69" s="71">
        <f>(1-G$3)*E69+F69</f>
        <v>836.4840884580005</v>
      </c>
      <c r="I69" s="24"/>
    </row>
    <row r="70" spans="1:9" ht="15">
      <c r="A70" s="66">
        <f t="shared" si="3"/>
        <v>52</v>
      </c>
      <c r="B70" s="67">
        <f t="shared" si="4"/>
        <v>2</v>
      </c>
      <c r="C70" s="68">
        <f t="shared" si="5"/>
        <v>2024</v>
      </c>
      <c r="D70" s="69">
        <f t="shared" si="6"/>
        <v>232970.181608692</v>
      </c>
      <c r="E70" s="62">
        <f t="shared" si="0"/>
        <v>970.7090900362167</v>
      </c>
      <c r="F70" s="63">
        <f t="shared" si="1"/>
        <v>371.34496749413086</v>
      </c>
      <c r="G70" s="70">
        <f t="shared" si="2"/>
        <v>232598.83664119785</v>
      </c>
      <c r="H70" s="71">
        <f>(1-G$3)*E70+F70</f>
        <v>837.2853307115149</v>
      </c>
      <c r="I70" s="24"/>
    </row>
    <row r="71" spans="1:9" ht="15">
      <c r="A71" s="66">
        <f t="shared" si="3"/>
        <v>53</v>
      </c>
      <c r="B71" s="67">
        <f t="shared" si="4"/>
        <v>3</v>
      </c>
      <c r="C71" s="68">
        <f t="shared" si="5"/>
        <v>2024</v>
      </c>
      <c r="D71" s="69">
        <f t="shared" si="6"/>
        <v>232598.83664119785</v>
      </c>
      <c r="E71" s="62">
        <f t="shared" si="0"/>
        <v>969.1618193383243</v>
      </c>
      <c r="F71" s="63">
        <f t="shared" si="1"/>
        <v>372.8922381920232</v>
      </c>
      <c r="G71" s="70">
        <f t="shared" si="2"/>
        <v>232225.94440300582</v>
      </c>
      <c r="H71" s="71">
        <f>(1-G$3)*E71+F71</f>
        <v>838.0899114744188</v>
      </c>
      <c r="I71" s="24"/>
    </row>
    <row r="72" spans="1:9" ht="15">
      <c r="A72" s="66">
        <f t="shared" si="3"/>
        <v>54</v>
      </c>
      <c r="B72" s="67">
        <f t="shared" si="4"/>
        <v>4</v>
      </c>
      <c r="C72" s="68">
        <f t="shared" si="5"/>
        <v>2024</v>
      </c>
      <c r="D72" s="69">
        <f t="shared" si="6"/>
        <v>232225.94440300582</v>
      </c>
      <c r="E72" s="62">
        <f t="shared" si="0"/>
        <v>967.608101679191</v>
      </c>
      <c r="F72" s="63">
        <f t="shared" si="1"/>
        <v>374.44595585115655</v>
      </c>
      <c r="G72" s="70">
        <f t="shared" si="2"/>
        <v>231851.49844715468</v>
      </c>
      <c r="H72" s="71">
        <f>(1-G$3)*E72+F72</f>
        <v>838.8978446571682</v>
      </c>
      <c r="I72" s="24"/>
    </row>
    <row r="73" spans="1:9" ht="15">
      <c r="A73" s="66">
        <f t="shared" si="3"/>
        <v>55</v>
      </c>
      <c r="B73" s="67">
        <f t="shared" si="4"/>
        <v>5</v>
      </c>
      <c r="C73" s="68">
        <f t="shared" si="5"/>
        <v>2024</v>
      </c>
      <c r="D73" s="69">
        <f t="shared" si="6"/>
        <v>231851.49844715468</v>
      </c>
      <c r="E73" s="62">
        <f t="shared" si="0"/>
        <v>966.0479101964779</v>
      </c>
      <c r="F73" s="63">
        <f t="shared" si="1"/>
        <v>376.00614733386965</v>
      </c>
      <c r="G73" s="70">
        <f t="shared" si="2"/>
        <v>231475.49229982082</v>
      </c>
      <c r="H73" s="71">
        <f>(1-G$3)*E73+F73</f>
        <v>839.709144228179</v>
      </c>
      <c r="I73" s="24"/>
    </row>
    <row r="74" spans="1:9" ht="15">
      <c r="A74" s="66">
        <f t="shared" si="3"/>
        <v>56</v>
      </c>
      <c r="B74" s="67">
        <f t="shared" si="4"/>
        <v>6</v>
      </c>
      <c r="C74" s="68">
        <f t="shared" si="5"/>
        <v>2024</v>
      </c>
      <c r="D74" s="69">
        <f t="shared" si="6"/>
        <v>231475.49229982082</v>
      </c>
      <c r="E74" s="62">
        <f t="shared" si="0"/>
        <v>964.4812179159202</v>
      </c>
      <c r="F74" s="63">
        <f t="shared" si="1"/>
        <v>377.5728396144274</v>
      </c>
      <c r="G74" s="70">
        <f t="shared" si="2"/>
        <v>231097.91946020638</v>
      </c>
      <c r="H74" s="71">
        <f>(1-G$3)*E74+F74</f>
        <v>840.523824214069</v>
      </c>
      <c r="I74" s="24"/>
    </row>
    <row r="75" spans="1:9" ht="15">
      <c r="A75" s="66">
        <f t="shared" si="3"/>
        <v>57</v>
      </c>
      <c r="B75" s="67">
        <f t="shared" si="4"/>
        <v>7</v>
      </c>
      <c r="C75" s="68">
        <f t="shared" si="5"/>
        <v>2024</v>
      </c>
      <c r="D75" s="69">
        <f t="shared" si="6"/>
        <v>231097.91946020638</v>
      </c>
      <c r="E75" s="62">
        <f t="shared" si="0"/>
        <v>962.90799775086</v>
      </c>
      <c r="F75" s="63">
        <f t="shared" si="1"/>
        <v>379.1460597794876</v>
      </c>
      <c r="G75" s="70">
        <f t="shared" si="2"/>
        <v>230718.7734004269</v>
      </c>
      <c r="H75" s="71">
        <f>(1-G$3)*E75+F75</f>
        <v>841.3418986999004</v>
      </c>
      <c r="I75" s="24"/>
    </row>
    <row r="76" spans="1:9" ht="15">
      <c r="A76" s="66">
        <f t="shared" si="3"/>
        <v>58</v>
      </c>
      <c r="B76" s="67">
        <f t="shared" si="4"/>
        <v>8</v>
      </c>
      <c r="C76" s="68">
        <f t="shared" si="5"/>
        <v>2024</v>
      </c>
      <c r="D76" s="69">
        <f t="shared" si="6"/>
        <v>230718.7734004269</v>
      </c>
      <c r="E76" s="62">
        <f t="shared" si="0"/>
        <v>961.3282225017788</v>
      </c>
      <c r="F76" s="63">
        <f t="shared" si="1"/>
        <v>380.7258350285688</v>
      </c>
      <c r="G76" s="70">
        <f t="shared" si="2"/>
        <v>230338.04756539833</v>
      </c>
      <c r="H76" s="71">
        <f>(1-G$3)*E76+F76</f>
        <v>842.1633818294226</v>
      </c>
      <c r="I76" s="24"/>
    </row>
    <row r="77" spans="1:9" ht="15">
      <c r="A77" s="66">
        <f t="shared" si="3"/>
        <v>59</v>
      </c>
      <c r="B77" s="67">
        <f t="shared" si="4"/>
        <v>9</v>
      </c>
      <c r="C77" s="68">
        <f t="shared" si="5"/>
        <v>2024</v>
      </c>
      <c r="D77" s="69">
        <f t="shared" si="6"/>
        <v>230338.04756539833</v>
      </c>
      <c r="E77" s="62">
        <f t="shared" si="0"/>
        <v>959.7418648558264</v>
      </c>
      <c r="F77" s="63">
        <f t="shared" si="1"/>
        <v>382.31219267452116</v>
      </c>
      <c r="G77" s="70">
        <f t="shared" si="2"/>
        <v>229955.7353727238</v>
      </c>
      <c r="H77" s="71">
        <f>(1-G$3)*E77+F77</f>
        <v>842.9882878053179</v>
      </c>
      <c r="I77" s="24"/>
    </row>
    <row r="78" spans="1:9" ht="15">
      <c r="A78" s="66">
        <f t="shared" si="3"/>
        <v>60</v>
      </c>
      <c r="B78" s="67">
        <f t="shared" si="4"/>
        <v>10</v>
      </c>
      <c r="C78" s="68">
        <f t="shared" si="5"/>
        <v>2024</v>
      </c>
      <c r="D78" s="69">
        <f t="shared" si="6"/>
        <v>229955.7353727238</v>
      </c>
      <c r="E78" s="62">
        <f t="shared" si="0"/>
        <v>958.1488973863493</v>
      </c>
      <c r="F78" s="63">
        <f t="shared" si="1"/>
        <v>383.9051601439983</v>
      </c>
      <c r="G78" s="70">
        <f t="shared" si="2"/>
        <v>229571.8302125798</v>
      </c>
      <c r="H78" s="71">
        <f>(1-G$3)*E78+F78</f>
        <v>843.8166308894458</v>
      </c>
      <c r="I78" s="24"/>
    </row>
    <row r="79" spans="1:9" ht="15">
      <c r="A79" s="66">
        <f t="shared" si="3"/>
        <v>61</v>
      </c>
      <c r="B79" s="67">
        <f t="shared" si="4"/>
        <v>11</v>
      </c>
      <c r="C79" s="68">
        <f t="shared" si="5"/>
        <v>2024</v>
      </c>
      <c r="D79" s="69">
        <f t="shared" si="6"/>
        <v>229571.8302125798</v>
      </c>
      <c r="E79" s="62">
        <f t="shared" si="0"/>
        <v>956.5492925524159</v>
      </c>
      <c r="F79" s="63">
        <f t="shared" si="1"/>
        <v>385.5047649779317</v>
      </c>
      <c r="G79" s="70">
        <f t="shared" si="2"/>
        <v>229186.32544760188</v>
      </c>
      <c r="H79" s="71">
        <f>(1-G$3)*E79+F79</f>
        <v>844.6484254030913</v>
      </c>
      <c r="I79" s="24"/>
    </row>
    <row r="80" spans="1:9" ht="15">
      <c r="A80" s="66">
        <f t="shared" si="3"/>
        <v>62</v>
      </c>
      <c r="B80" s="67">
        <f t="shared" si="4"/>
        <v>12</v>
      </c>
      <c r="C80" s="68">
        <f t="shared" si="5"/>
        <v>2024</v>
      </c>
      <c r="D80" s="69">
        <f t="shared" si="6"/>
        <v>229186.32544760188</v>
      </c>
      <c r="E80" s="62">
        <f t="shared" si="0"/>
        <v>954.9430226983412</v>
      </c>
      <c r="F80" s="63">
        <f t="shared" si="1"/>
        <v>387.11103483200634</v>
      </c>
      <c r="G80" s="70">
        <f t="shared" si="2"/>
        <v>228799.21441276988</v>
      </c>
      <c r="H80" s="71">
        <f>(1-G$3)*E80+F80</f>
        <v>845.4836857272101</v>
      </c>
      <c r="I80" s="24"/>
    </row>
    <row r="81" spans="1:9" ht="15">
      <c r="A81" s="66">
        <f t="shared" si="3"/>
        <v>63</v>
      </c>
      <c r="B81" s="67">
        <f t="shared" si="4"/>
        <v>1</v>
      </c>
      <c r="C81" s="68">
        <f t="shared" si="5"/>
        <v>2025</v>
      </c>
      <c r="D81" s="69">
        <f t="shared" si="6"/>
        <v>228799.21441276988</v>
      </c>
      <c r="E81" s="62">
        <f t="shared" si="0"/>
        <v>953.330060053208</v>
      </c>
      <c r="F81" s="63">
        <f t="shared" si="1"/>
        <v>388.7239974771396</v>
      </c>
      <c r="G81" s="70">
        <f t="shared" si="2"/>
        <v>228410.49041529273</v>
      </c>
      <c r="H81" s="71">
        <f>(1-G$3)*E81+F81</f>
        <v>846.3224263026793</v>
      </c>
      <c r="I81" s="24"/>
    </row>
    <row r="82" spans="1:9" ht="15">
      <c r="A82" s="66">
        <f t="shared" si="3"/>
        <v>64</v>
      </c>
      <c r="B82" s="67">
        <f t="shared" si="4"/>
        <v>2</v>
      </c>
      <c r="C82" s="68">
        <f t="shared" si="5"/>
        <v>2025</v>
      </c>
      <c r="D82" s="69">
        <f t="shared" si="6"/>
        <v>228410.49041529273</v>
      </c>
      <c r="E82" s="62">
        <f t="shared" si="0"/>
        <v>951.7103767303864</v>
      </c>
      <c r="F82" s="63">
        <f t="shared" si="1"/>
        <v>390.34368079996113</v>
      </c>
      <c r="G82" s="70">
        <f t="shared" si="2"/>
        <v>228020.14673449277</v>
      </c>
      <c r="H82" s="71">
        <f>(1-G$3)*E82+F82</f>
        <v>847.1646616305466</v>
      </c>
      <c r="I82" s="24"/>
    </row>
    <row r="83" spans="1:9" ht="15">
      <c r="A83" s="66">
        <f t="shared" si="3"/>
        <v>65</v>
      </c>
      <c r="B83" s="67">
        <f t="shared" si="4"/>
        <v>3</v>
      </c>
      <c r="C83" s="68">
        <f t="shared" si="5"/>
        <v>2025</v>
      </c>
      <c r="D83" s="69">
        <f t="shared" si="6"/>
        <v>228020.14673449277</v>
      </c>
      <c r="E83" s="62">
        <f aca="true" t="shared" si="7" ref="E83:E146">IF(I$5=1,D$8,G$8)*D83/12</f>
        <v>950.0839447270532</v>
      </c>
      <c r="F83" s="63">
        <f aca="true" t="shared" si="8" ref="F83:F146">IF(I$5=1,$D$9-E83,0)</f>
        <v>391.97011280329434</v>
      </c>
      <c r="G83" s="70">
        <f aca="true" t="shared" si="9" ref="G83:G146">D83-F83</f>
        <v>227628.17662168946</v>
      </c>
      <c r="H83" s="71">
        <f>(1-G$3)*E83+F83</f>
        <v>848.0104062722799</v>
      </c>
      <c r="I83" s="24"/>
    </row>
    <row r="84" spans="1:9" ht="15">
      <c r="A84" s="66">
        <f aca="true" t="shared" si="10" ref="A84:A147">A83+1</f>
        <v>66</v>
      </c>
      <c r="B84" s="67">
        <f aca="true" t="shared" si="11" ref="B84:B147">MOD(B83,12)+1</f>
        <v>4</v>
      </c>
      <c r="C84" s="68">
        <f aca="true" t="shared" si="12" ref="C84:C147">IF(B83=12,C83+1,C83)</f>
        <v>2025</v>
      </c>
      <c r="D84" s="69">
        <f t="shared" si="6"/>
        <v>227628.17662168946</v>
      </c>
      <c r="E84" s="62">
        <f t="shared" si="7"/>
        <v>948.4507359237062</v>
      </c>
      <c r="F84" s="63">
        <f t="shared" si="8"/>
        <v>393.6033216066413</v>
      </c>
      <c r="G84" s="70">
        <f t="shared" si="9"/>
        <v>227234.57330008282</v>
      </c>
      <c r="H84" s="71">
        <f>(1-G$3)*E84+F84</f>
        <v>848.8596748500204</v>
      </c>
      <c r="I84" s="24"/>
    </row>
    <row r="85" spans="1:9" ht="15">
      <c r="A85" s="66">
        <f t="shared" si="10"/>
        <v>67</v>
      </c>
      <c r="B85" s="67">
        <f t="shared" si="11"/>
        <v>5</v>
      </c>
      <c r="C85" s="68">
        <f t="shared" si="12"/>
        <v>2025</v>
      </c>
      <c r="D85" s="69">
        <f aca="true" t="shared" si="13" ref="D85:D148">G84</f>
        <v>227234.57330008282</v>
      </c>
      <c r="E85" s="62">
        <f t="shared" si="7"/>
        <v>946.8107220836786</v>
      </c>
      <c r="F85" s="63">
        <f t="shared" si="8"/>
        <v>395.243335446669</v>
      </c>
      <c r="G85" s="70">
        <f t="shared" si="9"/>
        <v>226839.32996463616</v>
      </c>
      <c r="H85" s="71">
        <f>(1-G$3)*E85+F85</f>
        <v>849.7124820468347</v>
      </c>
      <c r="I85" s="24"/>
    </row>
    <row r="86" spans="1:9" ht="15">
      <c r="A86" s="66">
        <f t="shared" si="10"/>
        <v>68</v>
      </c>
      <c r="B86" s="67">
        <f t="shared" si="11"/>
        <v>6</v>
      </c>
      <c r="C86" s="68">
        <f t="shared" si="12"/>
        <v>2025</v>
      </c>
      <c r="D86" s="69">
        <f t="shared" si="13"/>
        <v>226839.32996463616</v>
      </c>
      <c r="E86" s="62">
        <f t="shared" si="7"/>
        <v>945.1638748526507</v>
      </c>
      <c r="F86" s="63">
        <f t="shared" si="8"/>
        <v>396.8901826776969</v>
      </c>
      <c r="G86" s="70">
        <f t="shared" si="9"/>
        <v>226442.43978195847</v>
      </c>
      <c r="H86" s="71">
        <f>(1-G$3)*E86+F86</f>
        <v>850.5688426069692</v>
      </c>
      <c r="I86" s="24"/>
    </row>
    <row r="87" spans="1:9" ht="15">
      <c r="A87" s="66">
        <f t="shared" si="10"/>
        <v>69</v>
      </c>
      <c r="B87" s="67">
        <f t="shared" si="11"/>
        <v>7</v>
      </c>
      <c r="C87" s="68">
        <f t="shared" si="12"/>
        <v>2025</v>
      </c>
      <c r="D87" s="69">
        <f t="shared" si="13"/>
        <v>226442.43978195847</v>
      </c>
      <c r="E87" s="62">
        <f t="shared" si="7"/>
        <v>943.5101657581604</v>
      </c>
      <c r="F87" s="63">
        <f t="shared" si="8"/>
        <v>398.5438917721872</v>
      </c>
      <c r="G87" s="70">
        <f t="shared" si="9"/>
        <v>226043.89589018628</v>
      </c>
      <c r="H87" s="71">
        <f>(1-G$3)*E87+F87</f>
        <v>851.4287713361041</v>
      </c>
      <c r="I87" s="24"/>
    </row>
    <row r="88" spans="1:9" ht="15">
      <c r="A88" s="66">
        <f t="shared" si="10"/>
        <v>70</v>
      </c>
      <c r="B88" s="67">
        <f t="shared" si="11"/>
        <v>8</v>
      </c>
      <c r="C88" s="68">
        <f t="shared" si="12"/>
        <v>2025</v>
      </c>
      <c r="D88" s="69">
        <f t="shared" si="13"/>
        <v>226043.89589018628</v>
      </c>
      <c r="E88" s="62">
        <f t="shared" si="7"/>
        <v>941.8495662091095</v>
      </c>
      <c r="F88" s="63">
        <f t="shared" si="8"/>
        <v>400.20449132123804</v>
      </c>
      <c r="G88" s="70">
        <f t="shared" si="9"/>
        <v>225643.69139886505</v>
      </c>
      <c r="H88" s="71">
        <f>(1-G$3)*E88+F88</f>
        <v>852.2922831016106</v>
      </c>
      <c r="I88" s="24"/>
    </row>
    <row r="89" spans="1:9" ht="15">
      <c r="A89" s="66">
        <f t="shared" si="10"/>
        <v>71</v>
      </c>
      <c r="B89" s="67">
        <f t="shared" si="11"/>
        <v>9</v>
      </c>
      <c r="C89" s="68">
        <f t="shared" si="12"/>
        <v>2025</v>
      </c>
      <c r="D89" s="69">
        <f t="shared" si="13"/>
        <v>225643.69139886505</v>
      </c>
      <c r="E89" s="62">
        <f t="shared" si="7"/>
        <v>940.182047495271</v>
      </c>
      <c r="F89" s="63">
        <f t="shared" si="8"/>
        <v>401.8720100350765</v>
      </c>
      <c r="G89" s="70">
        <f t="shared" si="9"/>
        <v>225241.81938883</v>
      </c>
      <c r="H89" s="71">
        <f>(1-G$3)*E89+F89</f>
        <v>853.1593928328066</v>
      </c>
      <c r="I89" s="24"/>
    </row>
    <row r="90" spans="1:9" ht="15">
      <c r="A90" s="66">
        <f t="shared" si="10"/>
        <v>72</v>
      </c>
      <c r="B90" s="67">
        <f t="shared" si="11"/>
        <v>10</v>
      </c>
      <c r="C90" s="68">
        <f t="shared" si="12"/>
        <v>2025</v>
      </c>
      <c r="D90" s="69">
        <f t="shared" si="13"/>
        <v>225241.81938883</v>
      </c>
      <c r="E90" s="62">
        <f t="shared" si="7"/>
        <v>938.5075807867917</v>
      </c>
      <c r="F90" s="63">
        <f t="shared" si="8"/>
        <v>403.5464767435559</v>
      </c>
      <c r="G90" s="70">
        <f t="shared" si="9"/>
        <v>224838.27291208642</v>
      </c>
      <c r="H90" s="71">
        <f>(1-G$3)*E90+F90</f>
        <v>854.0301155212159</v>
      </c>
      <c r="I90" s="24"/>
    </row>
    <row r="91" spans="1:9" ht="15">
      <c r="A91" s="66">
        <f t="shared" si="10"/>
        <v>73</v>
      </c>
      <c r="B91" s="67">
        <f t="shared" si="11"/>
        <v>11</v>
      </c>
      <c r="C91" s="68">
        <f t="shared" si="12"/>
        <v>2025</v>
      </c>
      <c r="D91" s="69">
        <f t="shared" si="13"/>
        <v>224838.27291208642</v>
      </c>
      <c r="E91" s="62">
        <f t="shared" si="7"/>
        <v>936.8261371336935</v>
      </c>
      <c r="F91" s="63">
        <f t="shared" si="8"/>
        <v>405.2279203966541</v>
      </c>
      <c r="G91" s="70">
        <f t="shared" si="9"/>
        <v>224433.04499168976</v>
      </c>
      <c r="H91" s="71">
        <f>(1-G$3)*E91+F91</f>
        <v>854.9044662208269</v>
      </c>
      <c r="I91" s="24"/>
    </row>
    <row r="92" spans="1:9" ht="15">
      <c r="A92" s="66">
        <f t="shared" si="10"/>
        <v>74</v>
      </c>
      <c r="B92" s="67">
        <f t="shared" si="11"/>
        <v>12</v>
      </c>
      <c r="C92" s="68">
        <f t="shared" si="12"/>
        <v>2025</v>
      </c>
      <c r="D92" s="69">
        <f t="shared" si="13"/>
        <v>224433.04499168976</v>
      </c>
      <c r="E92" s="62">
        <f t="shared" si="7"/>
        <v>935.1376874653741</v>
      </c>
      <c r="F92" s="63">
        <f t="shared" si="8"/>
        <v>406.9163700649734</v>
      </c>
      <c r="G92" s="70">
        <f t="shared" si="9"/>
        <v>224026.12862162478</v>
      </c>
      <c r="H92" s="71">
        <f>(1-G$3)*E92+F92</f>
        <v>855.782460048353</v>
      </c>
      <c r="I92" s="24"/>
    </row>
    <row r="93" spans="1:9" ht="15">
      <c r="A93" s="66">
        <f t="shared" si="10"/>
        <v>75</v>
      </c>
      <c r="B93" s="67">
        <f t="shared" si="11"/>
        <v>1</v>
      </c>
      <c r="C93" s="68">
        <f t="shared" si="12"/>
        <v>2026</v>
      </c>
      <c r="D93" s="69">
        <f t="shared" si="13"/>
        <v>224026.12862162478</v>
      </c>
      <c r="E93" s="62">
        <f t="shared" si="7"/>
        <v>933.4422025901034</v>
      </c>
      <c r="F93" s="63">
        <f t="shared" si="8"/>
        <v>408.61185494024414</v>
      </c>
      <c r="G93" s="70">
        <f t="shared" si="9"/>
        <v>223617.51676668454</v>
      </c>
      <c r="H93" s="71">
        <f>(1-G$3)*E93+F93</f>
        <v>856.6641121834938</v>
      </c>
      <c r="I93" s="24"/>
    </row>
    <row r="94" spans="1:9" ht="15">
      <c r="A94" s="66">
        <f t="shared" si="10"/>
        <v>76</v>
      </c>
      <c r="B94" s="67">
        <f t="shared" si="11"/>
        <v>2</v>
      </c>
      <c r="C94" s="68">
        <f t="shared" si="12"/>
        <v>2026</v>
      </c>
      <c r="D94" s="69">
        <f t="shared" si="13"/>
        <v>223617.51676668454</v>
      </c>
      <c r="E94" s="62">
        <f t="shared" si="7"/>
        <v>931.7396531945191</v>
      </c>
      <c r="F94" s="63">
        <f t="shared" si="8"/>
        <v>410.3144043358285</v>
      </c>
      <c r="G94" s="70">
        <f t="shared" si="9"/>
        <v>223207.2023623487</v>
      </c>
      <c r="H94" s="71">
        <f>(1-G$3)*E94+F94</f>
        <v>857.5494378691976</v>
      </c>
      <c r="I94" s="24"/>
    </row>
    <row r="95" spans="1:9" ht="15">
      <c r="A95" s="66">
        <f t="shared" si="10"/>
        <v>77</v>
      </c>
      <c r="B95" s="67">
        <f t="shared" si="11"/>
        <v>3</v>
      </c>
      <c r="C95" s="68">
        <f t="shared" si="12"/>
        <v>2026</v>
      </c>
      <c r="D95" s="69">
        <f t="shared" si="13"/>
        <v>223207.2023623487</v>
      </c>
      <c r="E95" s="62">
        <f t="shared" si="7"/>
        <v>930.0300098431197</v>
      </c>
      <c r="F95" s="63">
        <f t="shared" si="8"/>
        <v>412.02404768722784</v>
      </c>
      <c r="G95" s="70">
        <f t="shared" si="9"/>
        <v>222795.17831466146</v>
      </c>
      <c r="H95" s="71">
        <f>(1-G$3)*E95+F95</f>
        <v>858.4384524119253</v>
      </c>
      <c r="I95" s="24"/>
    </row>
    <row r="96" spans="1:9" ht="15">
      <c r="A96" s="66">
        <f t="shared" si="10"/>
        <v>78</v>
      </c>
      <c r="B96" s="67">
        <f t="shared" si="11"/>
        <v>4</v>
      </c>
      <c r="C96" s="68">
        <f t="shared" si="12"/>
        <v>2026</v>
      </c>
      <c r="D96" s="69">
        <f t="shared" si="13"/>
        <v>222795.17831466146</v>
      </c>
      <c r="E96" s="62">
        <f t="shared" si="7"/>
        <v>928.3132429777561</v>
      </c>
      <c r="F96" s="63">
        <f t="shared" si="8"/>
        <v>413.7408145525915</v>
      </c>
      <c r="G96" s="70">
        <f t="shared" si="9"/>
        <v>222381.43750010888</v>
      </c>
      <c r="H96" s="71">
        <f>(1-G$3)*E96+F96</f>
        <v>859.3311711819144</v>
      </c>
      <c r="I96" s="24"/>
    </row>
    <row r="97" spans="1:9" ht="15">
      <c r="A97" s="66">
        <f t="shared" si="10"/>
        <v>79</v>
      </c>
      <c r="B97" s="67">
        <f t="shared" si="11"/>
        <v>5</v>
      </c>
      <c r="C97" s="68">
        <f t="shared" si="12"/>
        <v>2026</v>
      </c>
      <c r="D97" s="69">
        <f t="shared" si="13"/>
        <v>222381.43750010888</v>
      </c>
      <c r="E97" s="62">
        <f t="shared" si="7"/>
        <v>926.5893229171203</v>
      </c>
      <c r="F97" s="63">
        <f t="shared" si="8"/>
        <v>415.4647346132273</v>
      </c>
      <c r="G97" s="70">
        <f t="shared" si="9"/>
        <v>221965.97276549565</v>
      </c>
      <c r="H97" s="71">
        <f>(1-G$3)*E97+F97</f>
        <v>860.227609613445</v>
      </c>
      <c r="I97" s="24"/>
    </row>
    <row r="98" spans="1:9" ht="15">
      <c r="A98" s="66">
        <f t="shared" si="10"/>
        <v>80</v>
      </c>
      <c r="B98" s="67">
        <f t="shared" si="11"/>
        <v>6</v>
      </c>
      <c r="C98" s="68">
        <f t="shared" si="12"/>
        <v>2026</v>
      </c>
      <c r="D98" s="69">
        <f t="shared" si="13"/>
        <v>221965.97276549565</v>
      </c>
      <c r="E98" s="62">
        <f t="shared" si="7"/>
        <v>924.858219856232</v>
      </c>
      <c r="F98" s="63">
        <f t="shared" si="8"/>
        <v>417.1958376741155</v>
      </c>
      <c r="G98" s="70">
        <f t="shared" si="9"/>
        <v>221548.77692782154</v>
      </c>
      <c r="H98" s="71">
        <f>(1-G$3)*E98+F98</f>
        <v>861.1277832051069</v>
      </c>
      <c r="I98" s="24"/>
    </row>
    <row r="99" spans="1:9" ht="15">
      <c r="A99" s="66">
        <f t="shared" si="10"/>
        <v>81</v>
      </c>
      <c r="B99" s="67">
        <f t="shared" si="11"/>
        <v>7</v>
      </c>
      <c r="C99" s="68">
        <f t="shared" si="12"/>
        <v>2026</v>
      </c>
      <c r="D99" s="69">
        <f t="shared" si="13"/>
        <v>221548.77692782154</v>
      </c>
      <c r="E99" s="62">
        <f t="shared" si="7"/>
        <v>923.1199038659232</v>
      </c>
      <c r="F99" s="63">
        <f t="shared" si="8"/>
        <v>418.93415366442434</v>
      </c>
      <c r="G99" s="70">
        <f t="shared" si="9"/>
        <v>221129.84277415712</v>
      </c>
      <c r="H99" s="71">
        <f>(1-G$3)*E99+F99</f>
        <v>862.0317075200675</v>
      </c>
      <c r="I99" s="24"/>
    </row>
    <row r="100" spans="1:9" ht="15">
      <c r="A100" s="66">
        <f t="shared" si="10"/>
        <v>82</v>
      </c>
      <c r="B100" s="67">
        <f t="shared" si="11"/>
        <v>8</v>
      </c>
      <c r="C100" s="68">
        <f t="shared" si="12"/>
        <v>2026</v>
      </c>
      <c r="D100" s="69">
        <f t="shared" si="13"/>
        <v>221129.84277415712</v>
      </c>
      <c r="E100" s="62">
        <f t="shared" si="7"/>
        <v>921.3743448923215</v>
      </c>
      <c r="F100" s="63">
        <f t="shared" si="8"/>
        <v>420.6797126380261</v>
      </c>
      <c r="G100" s="70">
        <f t="shared" si="9"/>
        <v>220709.1630615191</v>
      </c>
      <c r="H100" s="71">
        <f>(1-G$3)*E100+F100</f>
        <v>862.9393981863404</v>
      </c>
      <c r="I100" s="24"/>
    </row>
    <row r="101" spans="1:9" ht="15">
      <c r="A101" s="66">
        <f t="shared" si="10"/>
        <v>83</v>
      </c>
      <c r="B101" s="67">
        <f t="shared" si="11"/>
        <v>9</v>
      </c>
      <c r="C101" s="68">
        <f t="shared" si="12"/>
        <v>2026</v>
      </c>
      <c r="D101" s="69">
        <f t="shared" si="13"/>
        <v>220709.1630615191</v>
      </c>
      <c r="E101" s="62">
        <f t="shared" si="7"/>
        <v>919.6215127563296</v>
      </c>
      <c r="F101" s="63">
        <f t="shared" si="8"/>
        <v>422.43254477401797</v>
      </c>
      <c r="G101" s="70">
        <f t="shared" si="9"/>
        <v>220286.73051674507</v>
      </c>
      <c r="H101" s="71">
        <f>(1-G$3)*E101+F101</f>
        <v>863.8508708970562</v>
      </c>
      <c r="I101" s="24"/>
    </row>
    <row r="102" spans="1:9" ht="15">
      <c r="A102" s="66">
        <f t="shared" si="10"/>
        <v>84</v>
      </c>
      <c r="B102" s="67">
        <f t="shared" si="11"/>
        <v>10</v>
      </c>
      <c r="C102" s="68">
        <f t="shared" si="12"/>
        <v>2026</v>
      </c>
      <c r="D102" s="69">
        <f t="shared" si="13"/>
        <v>220286.73051674507</v>
      </c>
      <c r="E102" s="62">
        <f t="shared" si="7"/>
        <v>917.8613771531045</v>
      </c>
      <c r="F102" s="63">
        <f t="shared" si="8"/>
        <v>424.19268037724305</v>
      </c>
      <c r="G102" s="70">
        <f t="shared" si="9"/>
        <v>219862.53783636782</v>
      </c>
      <c r="H102" s="71">
        <f>(1-G$3)*E102+F102</f>
        <v>864.7661414107332</v>
      </c>
      <c r="I102" s="24"/>
    </row>
    <row r="103" spans="1:9" ht="15">
      <c r="A103" s="66">
        <f t="shared" si="10"/>
        <v>85</v>
      </c>
      <c r="B103" s="67">
        <f t="shared" si="11"/>
        <v>11</v>
      </c>
      <c r="C103" s="68">
        <f t="shared" si="12"/>
        <v>2026</v>
      </c>
      <c r="D103" s="69">
        <f t="shared" si="13"/>
        <v>219862.53783636782</v>
      </c>
      <c r="E103" s="62">
        <f t="shared" si="7"/>
        <v>916.0939076515327</v>
      </c>
      <c r="F103" s="63">
        <f t="shared" si="8"/>
        <v>425.96014987881483</v>
      </c>
      <c r="G103" s="70">
        <f t="shared" si="9"/>
        <v>219436.577686489</v>
      </c>
      <c r="H103" s="71">
        <f>(1-G$3)*E103+F103</f>
        <v>865.6852255515505</v>
      </c>
      <c r="I103" s="24"/>
    </row>
    <row r="104" spans="1:9" ht="15">
      <c r="A104" s="66">
        <f t="shared" si="10"/>
        <v>86</v>
      </c>
      <c r="B104" s="67">
        <f t="shared" si="11"/>
        <v>12</v>
      </c>
      <c r="C104" s="68">
        <f t="shared" si="12"/>
        <v>2026</v>
      </c>
      <c r="D104" s="69">
        <f t="shared" si="13"/>
        <v>219436.577686489</v>
      </c>
      <c r="E104" s="62">
        <f t="shared" si="7"/>
        <v>914.3190736937044</v>
      </c>
      <c r="F104" s="63">
        <f t="shared" si="8"/>
        <v>427.7349838366432</v>
      </c>
      <c r="G104" s="70">
        <f t="shared" si="9"/>
        <v>219008.84270265236</v>
      </c>
      <c r="H104" s="71">
        <f>(1-G$3)*E104+F104</f>
        <v>866.6081392096213</v>
      </c>
      <c r="I104" s="24"/>
    </row>
    <row r="105" spans="1:9" ht="15">
      <c r="A105" s="66">
        <f t="shared" si="10"/>
        <v>87</v>
      </c>
      <c r="B105" s="67">
        <f t="shared" si="11"/>
        <v>1</v>
      </c>
      <c r="C105" s="68">
        <f t="shared" si="12"/>
        <v>2027</v>
      </c>
      <c r="D105" s="69">
        <f t="shared" si="13"/>
        <v>219008.84270265236</v>
      </c>
      <c r="E105" s="62">
        <f t="shared" si="7"/>
        <v>912.5368445943849</v>
      </c>
      <c r="F105" s="63">
        <f t="shared" si="8"/>
        <v>429.5172129359627</v>
      </c>
      <c r="G105" s="70">
        <f t="shared" si="9"/>
        <v>218579.3254897164</v>
      </c>
      <c r="H105" s="71">
        <f>(1-G$3)*E105+F105</f>
        <v>867.5348983412674</v>
      </c>
      <c r="I105" s="24"/>
    </row>
    <row r="106" spans="1:9" ht="15">
      <c r="A106" s="66">
        <f t="shared" si="10"/>
        <v>88</v>
      </c>
      <c r="B106" s="67">
        <f t="shared" si="11"/>
        <v>2</v>
      </c>
      <c r="C106" s="68">
        <f t="shared" si="12"/>
        <v>2027</v>
      </c>
      <c r="D106" s="69">
        <f t="shared" si="13"/>
        <v>218579.3254897164</v>
      </c>
      <c r="E106" s="62">
        <f t="shared" si="7"/>
        <v>910.7471895404851</v>
      </c>
      <c r="F106" s="63">
        <f t="shared" si="8"/>
        <v>431.30686798986244</v>
      </c>
      <c r="G106" s="70">
        <f t="shared" si="9"/>
        <v>218148.01862172654</v>
      </c>
      <c r="H106" s="71">
        <f>(1-G$3)*E106+F106</f>
        <v>868.4655189692953</v>
      </c>
      <c r="I106" s="24"/>
    </row>
    <row r="107" spans="1:9" ht="15">
      <c r="A107" s="66">
        <f t="shared" si="10"/>
        <v>89</v>
      </c>
      <c r="B107" s="67">
        <f t="shared" si="11"/>
        <v>3</v>
      </c>
      <c r="C107" s="68">
        <f t="shared" si="12"/>
        <v>2027</v>
      </c>
      <c r="D107" s="69">
        <f t="shared" si="13"/>
        <v>218148.01862172654</v>
      </c>
      <c r="E107" s="62">
        <f t="shared" si="7"/>
        <v>908.9500775905273</v>
      </c>
      <c r="F107" s="63">
        <f t="shared" si="8"/>
        <v>433.1039799398203</v>
      </c>
      <c r="G107" s="70">
        <f t="shared" si="9"/>
        <v>217714.91464178672</v>
      </c>
      <c r="H107" s="71">
        <f>(1-G$3)*E107+F107</f>
        <v>869.4000171832733</v>
      </c>
      <c r="I107" s="24"/>
    </row>
    <row r="108" spans="1:9" ht="15">
      <c r="A108" s="66">
        <f t="shared" si="10"/>
        <v>90</v>
      </c>
      <c r="B108" s="67">
        <f t="shared" si="11"/>
        <v>4</v>
      </c>
      <c r="C108" s="68">
        <f t="shared" si="12"/>
        <v>2027</v>
      </c>
      <c r="D108" s="69">
        <f t="shared" si="13"/>
        <v>217714.91464178672</v>
      </c>
      <c r="E108" s="62">
        <f t="shared" si="7"/>
        <v>907.1454776741115</v>
      </c>
      <c r="F108" s="63">
        <f t="shared" si="8"/>
        <v>434.9085798562361</v>
      </c>
      <c r="G108" s="70">
        <f t="shared" si="9"/>
        <v>217280.00606193047</v>
      </c>
      <c r="H108" s="71">
        <f>(1-G$3)*E108+F108</f>
        <v>870.3384091398095</v>
      </c>
      <c r="I108" s="24"/>
    </row>
    <row r="109" spans="1:9" ht="15">
      <c r="A109" s="66">
        <f t="shared" si="10"/>
        <v>91</v>
      </c>
      <c r="B109" s="67">
        <f t="shared" si="11"/>
        <v>5</v>
      </c>
      <c r="C109" s="68">
        <f t="shared" si="12"/>
        <v>2027</v>
      </c>
      <c r="D109" s="69">
        <f t="shared" si="13"/>
        <v>217280.00606193047</v>
      </c>
      <c r="E109" s="62">
        <f t="shared" si="7"/>
        <v>905.333358591377</v>
      </c>
      <c r="F109" s="63">
        <f t="shared" si="8"/>
        <v>436.7206989389706</v>
      </c>
      <c r="G109" s="70">
        <f t="shared" si="9"/>
        <v>216843.2853629915</v>
      </c>
      <c r="H109" s="71">
        <f>(1-G$3)*E109+F109</f>
        <v>871.2807110628315</v>
      </c>
      <c r="I109" s="24"/>
    </row>
    <row r="110" spans="1:9" ht="15">
      <c r="A110" s="66">
        <f t="shared" si="10"/>
        <v>92</v>
      </c>
      <c r="B110" s="67">
        <f t="shared" si="11"/>
        <v>6</v>
      </c>
      <c r="C110" s="68">
        <f t="shared" si="12"/>
        <v>2027</v>
      </c>
      <c r="D110" s="69">
        <f t="shared" si="13"/>
        <v>216843.2853629915</v>
      </c>
      <c r="E110" s="62">
        <f t="shared" si="7"/>
        <v>903.5136890124646</v>
      </c>
      <c r="F110" s="63">
        <f t="shared" si="8"/>
        <v>438.54036851788294</v>
      </c>
      <c r="G110" s="70">
        <f t="shared" si="9"/>
        <v>216404.7449944736</v>
      </c>
      <c r="H110" s="71">
        <f>(1-G$3)*E110+F110</f>
        <v>872.2269392438659</v>
      </c>
      <c r="I110" s="24"/>
    </row>
    <row r="111" spans="1:9" ht="15">
      <c r="A111" s="66">
        <f t="shared" si="10"/>
        <v>93</v>
      </c>
      <c r="B111" s="67">
        <f t="shared" si="11"/>
        <v>7</v>
      </c>
      <c r="C111" s="68">
        <f t="shared" si="12"/>
        <v>2027</v>
      </c>
      <c r="D111" s="69">
        <f t="shared" si="13"/>
        <v>216404.7449944736</v>
      </c>
      <c r="E111" s="62">
        <f t="shared" si="7"/>
        <v>901.6864374769734</v>
      </c>
      <c r="F111" s="63">
        <f t="shared" si="8"/>
        <v>440.36762005337414</v>
      </c>
      <c r="G111" s="70">
        <f t="shared" si="9"/>
        <v>215964.37737442023</v>
      </c>
      <c r="H111" s="71">
        <f>(1-G$3)*E111+F111</f>
        <v>873.1771100423214</v>
      </c>
      <c r="I111" s="24"/>
    </row>
    <row r="112" spans="1:9" ht="15">
      <c r="A112" s="66">
        <f t="shared" si="10"/>
        <v>94</v>
      </c>
      <c r="B112" s="67">
        <f t="shared" si="11"/>
        <v>8</v>
      </c>
      <c r="C112" s="68">
        <f t="shared" si="12"/>
        <v>2027</v>
      </c>
      <c r="D112" s="69">
        <f t="shared" si="13"/>
        <v>215964.37737442023</v>
      </c>
      <c r="E112" s="62">
        <f t="shared" si="7"/>
        <v>899.8515723934178</v>
      </c>
      <c r="F112" s="63">
        <f t="shared" si="8"/>
        <v>442.2024851369298</v>
      </c>
      <c r="G112" s="70">
        <f t="shared" si="9"/>
        <v>215522.1748892833</v>
      </c>
      <c r="H112" s="71">
        <f>(1-G$3)*E112+F112</f>
        <v>874.1312398857704</v>
      </c>
      <c r="I112" s="24"/>
    </row>
    <row r="113" spans="1:9" ht="15">
      <c r="A113" s="66">
        <f t="shared" si="10"/>
        <v>95</v>
      </c>
      <c r="B113" s="67">
        <f t="shared" si="11"/>
        <v>9</v>
      </c>
      <c r="C113" s="68">
        <f t="shared" si="12"/>
        <v>2027</v>
      </c>
      <c r="D113" s="69">
        <f t="shared" si="13"/>
        <v>215522.1748892833</v>
      </c>
      <c r="E113" s="62">
        <f t="shared" si="7"/>
        <v>898.0090620386806</v>
      </c>
      <c r="F113" s="63">
        <f t="shared" si="8"/>
        <v>444.044995491667</v>
      </c>
      <c r="G113" s="70">
        <f t="shared" si="9"/>
        <v>215078.12989379166</v>
      </c>
      <c r="H113" s="71">
        <f>(1-G$3)*E113+F113</f>
        <v>875.0893452702337</v>
      </c>
      <c r="I113" s="24"/>
    </row>
    <row r="114" spans="1:9" ht="15">
      <c r="A114" s="66">
        <f t="shared" si="10"/>
        <v>96</v>
      </c>
      <c r="B114" s="67">
        <f t="shared" si="11"/>
        <v>10</v>
      </c>
      <c r="C114" s="68">
        <f t="shared" si="12"/>
        <v>2027</v>
      </c>
      <c r="D114" s="69">
        <f t="shared" si="13"/>
        <v>215078.12989379166</v>
      </c>
      <c r="E114" s="62">
        <f t="shared" si="7"/>
        <v>896.1588745574653</v>
      </c>
      <c r="F114" s="63">
        <f t="shared" si="8"/>
        <v>445.89518297288225</v>
      </c>
      <c r="G114" s="70">
        <f t="shared" si="9"/>
        <v>214632.23471081877</v>
      </c>
      <c r="H114" s="71">
        <f>(1-G$3)*E114+F114</f>
        <v>876.0514427604655</v>
      </c>
      <c r="I114" s="24"/>
    </row>
    <row r="115" spans="1:9" ht="15">
      <c r="A115" s="66">
        <f t="shared" si="10"/>
        <v>97</v>
      </c>
      <c r="B115" s="67">
        <f t="shared" si="11"/>
        <v>11</v>
      </c>
      <c r="C115" s="68">
        <f t="shared" si="12"/>
        <v>2027</v>
      </c>
      <c r="D115" s="69">
        <f t="shared" si="13"/>
        <v>214632.23471081877</v>
      </c>
      <c r="E115" s="62">
        <f t="shared" si="7"/>
        <v>894.3009779617449</v>
      </c>
      <c r="F115" s="63">
        <f t="shared" si="8"/>
        <v>447.75307956860263</v>
      </c>
      <c r="G115" s="70">
        <f t="shared" si="9"/>
        <v>214184.48163125018</v>
      </c>
      <c r="H115" s="71">
        <f>(1-G$3)*E115+F115</f>
        <v>877.0175489902401</v>
      </c>
      <c r="I115" s="24"/>
    </row>
    <row r="116" spans="1:9" ht="15">
      <c r="A116" s="66">
        <f t="shared" si="10"/>
        <v>98</v>
      </c>
      <c r="B116" s="67">
        <f t="shared" si="11"/>
        <v>12</v>
      </c>
      <c r="C116" s="68">
        <f t="shared" si="12"/>
        <v>2027</v>
      </c>
      <c r="D116" s="69">
        <f t="shared" si="13"/>
        <v>214184.48163125018</v>
      </c>
      <c r="E116" s="62">
        <f t="shared" si="7"/>
        <v>892.4353401302092</v>
      </c>
      <c r="F116" s="63">
        <f t="shared" si="8"/>
        <v>449.6187174001384</v>
      </c>
      <c r="G116" s="70">
        <f t="shared" si="9"/>
        <v>213734.86291385005</v>
      </c>
      <c r="H116" s="71">
        <f>(1-G$3)*E116+F116</f>
        <v>877.9876806626387</v>
      </c>
      <c r="I116" s="24"/>
    </row>
    <row r="117" spans="1:9" ht="15">
      <c r="A117" s="66">
        <f t="shared" si="10"/>
        <v>99</v>
      </c>
      <c r="B117" s="67">
        <f t="shared" si="11"/>
        <v>1</v>
      </c>
      <c r="C117" s="68">
        <f t="shared" si="12"/>
        <v>2028</v>
      </c>
      <c r="D117" s="69">
        <f t="shared" si="13"/>
        <v>213734.86291385005</v>
      </c>
      <c r="E117" s="62">
        <f t="shared" si="7"/>
        <v>890.5619288077087</v>
      </c>
      <c r="F117" s="63">
        <f t="shared" si="8"/>
        <v>451.4921287226389</v>
      </c>
      <c r="G117" s="70">
        <f t="shared" si="9"/>
        <v>213283.37078512742</v>
      </c>
      <c r="H117" s="71">
        <f>(1-G$3)*E117+F117</f>
        <v>878.961854550339</v>
      </c>
      <c r="I117" s="24"/>
    </row>
    <row r="118" spans="1:9" ht="15">
      <c r="A118" s="66">
        <f t="shared" si="10"/>
        <v>100</v>
      </c>
      <c r="B118" s="67">
        <f t="shared" si="11"/>
        <v>2</v>
      </c>
      <c r="C118" s="68">
        <f t="shared" si="12"/>
        <v>2028</v>
      </c>
      <c r="D118" s="69">
        <f t="shared" si="13"/>
        <v>213283.37078512742</v>
      </c>
      <c r="E118" s="62">
        <f t="shared" si="7"/>
        <v>888.6807116046976</v>
      </c>
      <c r="F118" s="63">
        <f t="shared" si="8"/>
        <v>453.3733459256499</v>
      </c>
      <c r="G118" s="70">
        <f t="shared" si="9"/>
        <v>212829.99743920178</v>
      </c>
      <c r="H118" s="71">
        <f>(1-G$3)*E118+F118</f>
        <v>879.9400874959048</v>
      </c>
      <c r="I118" s="24"/>
    </row>
    <row r="119" spans="1:9" ht="15">
      <c r="A119" s="66">
        <f t="shared" si="10"/>
        <v>101</v>
      </c>
      <c r="B119" s="67">
        <f t="shared" si="11"/>
        <v>3</v>
      </c>
      <c r="C119" s="68">
        <f t="shared" si="12"/>
        <v>2028</v>
      </c>
      <c r="D119" s="69">
        <f t="shared" si="13"/>
        <v>212829.99743920178</v>
      </c>
      <c r="E119" s="62">
        <f t="shared" si="7"/>
        <v>886.7916559966742</v>
      </c>
      <c r="F119" s="63">
        <f t="shared" si="8"/>
        <v>455.26240153367337</v>
      </c>
      <c r="G119" s="70">
        <f t="shared" si="9"/>
        <v>212374.7350376681</v>
      </c>
      <c r="H119" s="71">
        <f>(1-G$3)*E119+F119</f>
        <v>880.922396412077</v>
      </c>
      <c r="I119" s="24"/>
    </row>
    <row r="120" spans="1:9" ht="15">
      <c r="A120" s="66">
        <f t="shared" si="10"/>
        <v>102</v>
      </c>
      <c r="B120" s="67">
        <f t="shared" si="11"/>
        <v>4</v>
      </c>
      <c r="C120" s="68">
        <f t="shared" si="12"/>
        <v>2028</v>
      </c>
      <c r="D120" s="69">
        <f t="shared" si="13"/>
        <v>212374.7350376681</v>
      </c>
      <c r="E120" s="62">
        <f t="shared" si="7"/>
        <v>884.8947293236173</v>
      </c>
      <c r="F120" s="63">
        <f t="shared" si="8"/>
        <v>457.15932820673027</v>
      </c>
      <c r="G120" s="70">
        <f t="shared" si="9"/>
        <v>211917.57570946138</v>
      </c>
      <c r="H120" s="71">
        <f>(1-G$3)*E120+F120</f>
        <v>881.9087982820665</v>
      </c>
      <c r="I120" s="24"/>
    </row>
    <row r="121" spans="1:9" ht="15">
      <c r="A121" s="66">
        <f t="shared" si="10"/>
        <v>103</v>
      </c>
      <c r="B121" s="67">
        <f t="shared" si="11"/>
        <v>5</v>
      </c>
      <c r="C121" s="68">
        <f t="shared" si="12"/>
        <v>2028</v>
      </c>
      <c r="D121" s="69">
        <f t="shared" si="13"/>
        <v>211917.57570946138</v>
      </c>
      <c r="E121" s="62">
        <f t="shared" si="7"/>
        <v>882.9898987894225</v>
      </c>
      <c r="F121" s="63">
        <f t="shared" si="8"/>
        <v>459.0641587409251</v>
      </c>
      <c r="G121" s="70">
        <f t="shared" si="9"/>
        <v>211458.51155072046</v>
      </c>
      <c r="H121" s="71">
        <f>(1-G$3)*E121+F121</f>
        <v>882.8993101598478</v>
      </c>
      <c r="I121" s="24"/>
    </row>
    <row r="122" spans="1:9" ht="15">
      <c r="A122" s="66">
        <f t="shared" si="10"/>
        <v>104</v>
      </c>
      <c r="B122" s="67">
        <f t="shared" si="11"/>
        <v>6</v>
      </c>
      <c r="C122" s="68">
        <f t="shared" si="12"/>
        <v>2028</v>
      </c>
      <c r="D122" s="69">
        <f t="shared" si="13"/>
        <v>211458.51155072046</v>
      </c>
      <c r="E122" s="62">
        <f t="shared" si="7"/>
        <v>881.0771314613353</v>
      </c>
      <c r="F122" s="63">
        <f t="shared" si="8"/>
        <v>460.9769260690123</v>
      </c>
      <c r="G122" s="70">
        <f t="shared" si="9"/>
        <v>210997.53462465145</v>
      </c>
      <c r="H122" s="71">
        <f>(1-G$3)*E122+F122</f>
        <v>883.8939491704532</v>
      </c>
      <c r="I122" s="24"/>
    </row>
    <row r="123" spans="1:9" ht="15">
      <c r="A123" s="66">
        <f t="shared" si="10"/>
        <v>105</v>
      </c>
      <c r="B123" s="67">
        <f t="shared" si="11"/>
        <v>7</v>
      </c>
      <c r="C123" s="68">
        <f t="shared" si="12"/>
        <v>2028</v>
      </c>
      <c r="D123" s="69">
        <f t="shared" si="13"/>
        <v>210997.53462465145</v>
      </c>
      <c r="E123" s="62">
        <f t="shared" si="7"/>
        <v>879.156394269381</v>
      </c>
      <c r="F123" s="63">
        <f t="shared" si="8"/>
        <v>462.8976632609665</v>
      </c>
      <c r="G123" s="70">
        <f t="shared" si="9"/>
        <v>210534.6369613905</v>
      </c>
      <c r="H123" s="71">
        <f>(1-G$3)*E123+F123</f>
        <v>884.8927325102694</v>
      </c>
      <c r="I123" s="24"/>
    </row>
    <row r="124" spans="1:9" ht="15">
      <c r="A124" s="66">
        <f t="shared" si="10"/>
        <v>106</v>
      </c>
      <c r="B124" s="67">
        <f t="shared" si="11"/>
        <v>8</v>
      </c>
      <c r="C124" s="68">
        <f t="shared" si="12"/>
        <v>2028</v>
      </c>
      <c r="D124" s="69">
        <f t="shared" si="13"/>
        <v>210534.6369613905</v>
      </c>
      <c r="E124" s="62">
        <f t="shared" si="7"/>
        <v>877.2276540057937</v>
      </c>
      <c r="F124" s="63">
        <f t="shared" si="8"/>
        <v>464.8264035245538</v>
      </c>
      <c r="G124" s="70">
        <f t="shared" si="9"/>
        <v>210069.81055786595</v>
      </c>
      <c r="H124" s="71">
        <f>(1-G$3)*E124+F124</f>
        <v>885.8956774473347</v>
      </c>
      <c r="I124" s="24"/>
    </row>
    <row r="125" spans="1:9" ht="15">
      <c r="A125" s="66">
        <f t="shared" si="10"/>
        <v>107</v>
      </c>
      <c r="B125" s="67">
        <f t="shared" si="11"/>
        <v>9</v>
      </c>
      <c r="C125" s="68">
        <f t="shared" si="12"/>
        <v>2028</v>
      </c>
      <c r="D125" s="69">
        <f t="shared" si="13"/>
        <v>210069.81055786595</v>
      </c>
      <c r="E125" s="62">
        <f t="shared" si="7"/>
        <v>875.2908773244416</v>
      </c>
      <c r="F125" s="63">
        <f t="shared" si="8"/>
        <v>466.763180205906</v>
      </c>
      <c r="G125" s="70">
        <f t="shared" si="9"/>
        <v>209603.04737766003</v>
      </c>
      <c r="H125" s="71">
        <f>(1-G$3)*E125+F125</f>
        <v>886.902801321638</v>
      </c>
      <c r="I125" s="24"/>
    </row>
    <row r="126" spans="1:9" ht="15">
      <c r="A126" s="66">
        <f t="shared" si="10"/>
        <v>108</v>
      </c>
      <c r="B126" s="67">
        <f t="shared" si="11"/>
        <v>10</v>
      </c>
      <c r="C126" s="68">
        <f t="shared" si="12"/>
        <v>2028</v>
      </c>
      <c r="D126" s="69">
        <f t="shared" si="13"/>
        <v>209603.04737766003</v>
      </c>
      <c r="E126" s="62">
        <f t="shared" si="7"/>
        <v>873.3460307402502</v>
      </c>
      <c r="F126" s="63">
        <f t="shared" si="8"/>
        <v>468.7080267900974</v>
      </c>
      <c r="G126" s="70">
        <f t="shared" si="9"/>
        <v>209134.33935086994</v>
      </c>
      <c r="H126" s="71">
        <f>(1-G$3)*E126+F126</f>
        <v>887.9141215454174</v>
      </c>
      <c r="I126" s="24"/>
    </row>
    <row r="127" spans="1:9" ht="15">
      <c r="A127" s="66">
        <f t="shared" si="10"/>
        <v>109</v>
      </c>
      <c r="B127" s="67">
        <f t="shared" si="11"/>
        <v>11</v>
      </c>
      <c r="C127" s="68">
        <f t="shared" si="12"/>
        <v>2028</v>
      </c>
      <c r="D127" s="69">
        <f t="shared" si="13"/>
        <v>209134.33935086994</v>
      </c>
      <c r="E127" s="62">
        <f t="shared" si="7"/>
        <v>871.3930806286248</v>
      </c>
      <c r="F127" s="63">
        <f t="shared" si="8"/>
        <v>470.66097690172273</v>
      </c>
      <c r="G127" s="70">
        <f t="shared" si="9"/>
        <v>208663.67837396823</v>
      </c>
      <c r="H127" s="71">
        <f>(1-G$3)*E127+F127</f>
        <v>888.9296556034626</v>
      </c>
      <c r="I127" s="24"/>
    </row>
    <row r="128" spans="1:9" ht="15">
      <c r="A128" s="66">
        <f t="shared" si="10"/>
        <v>110</v>
      </c>
      <c r="B128" s="67">
        <f t="shared" si="11"/>
        <v>12</v>
      </c>
      <c r="C128" s="68">
        <f t="shared" si="12"/>
        <v>2028</v>
      </c>
      <c r="D128" s="69">
        <f t="shared" si="13"/>
        <v>208663.67837396823</v>
      </c>
      <c r="E128" s="62">
        <f t="shared" si="7"/>
        <v>869.4319932248677</v>
      </c>
      <c r="F128" s="63">
        <f t="shared" si="8"/>
        <v>472.62206430547985</v>
      </c>
      <c r="G128" s="70">
        <f t="shared" si="9"/>
        <v>208191.05630966276</v>
      </c>
      <c r="H128" s="71">
        <f>(1-G$3)*E128+F128</f>
        <v>889.9494210534164</v>
      </c>
      <c r="I128" s="24"/>
    </row>
    <row r="129" spans="1:9" ht="15">
      <c r="A129" s="66">
        <f t="shared" si="10"/>
        <v>111</v>
      </c>
      <c r="B129" s="67">
        <f t="shared" si="11"/>
        <v>1</v>
      </c>
      <c r="C129" s="68">
        <f t="shared" si="12"/>
        <v>2029</v>
      </c>
      <c r="D129" s="69">
        <f t="shared" si="13"/>
        <v>208191.05630966276</v>
      </c>
      <c r="E129" s="62">
        <f t="shared" si="7"/>
        <v>867.4627346235949</v>
      </c>
      <c r="F129" s="63">
        <f t="shared" si="8"/>
        <v>474.5913229067527</v>
      </c>
      <c r="G129" s="70">
        <f t="shared" si="9"/>
        <v>207716.464986756</v>
      </c>
      <c r="H129" s="71">
        <f>(1-G$3)*E129+F129</f>
        <v>890.9734355260782</v>
      </c>
      <c r="I129" s="24"/>
    </row>
    <row r="130" spans="1:9" ht="15">
      <c r="A130" s="66">
        <f t="shared" si="10"/>
        <v>112</v>
      </c>
      <c r="B130" s="67">
        <f t="shared" si="11"/>
        <v>2</v>
      </c>
      <c r="C130" s="68">
        <f t="shared" si="12"/>
        <v>2029</v>
      </c>
      <c r="D130" s="69">
        <f t="shared" si="13"/>
        <v>207716.464986756</v>
      </c>
      <c r="E130" s="62">
        <f t="shared" si="7"/>
        <v>865.4852707781502</v>
      </c>
      <c r="F130" s="63">
        <f t="shared" si="8"/>
        <v>476.5687867521974</v>
      </c>
      <c r="G130" s="70">
        <f t="shared" si="9"/>
        <v>207239.8962000038</v>
      </c>
      <c r="H130" s="71">
        <f>(1-G$3)*E130+F130</f>
        <v>892.0017167257095</v>
      </c>
      <c r="I130" s="24"/>
    </row>
    <row r="131" spans="1:9" ht="15">
      <c r="A131" s="66">
        <f t="shared" si="10"/>
        <v>113</v>
      </c>
      <c r="B131" s="67">
        <f t="shared" si="11"/>
        <v>3</v>
      </c>
      <c r="C131" s="68">
        <f t="shared" si="12"/>
        <v>2029</v>
      </c>
      <c r="D131" s="69">
        <f t="shared" si="13"/>
        <v>207239.8962000038</v>
      </c>
      <c r="E131" s="62">
        <f t="shared" si="7"/>
        <v>863.4995675000159</v>
      </c>
      <c r="F131" s="63">
        <f t="shared" si="8"/>
        <v>478.55449003033164</v>
      </c>
      <c r="G131" s="70">
        <f t="shared" si="9"/>
        <v>206761.34170997347</v>
      </c>
      <c r="H131" s="71">
        <f>(1-G$3)*E131+F131</f>
        <v>893.0342824303393</v>
      </c>
      <c r="I131" s="24"/>
    </row>
    <row r="132" spans="1:9" ht="15">
      <c r="A132" s="66">
        <f t="shared" si="10"/>
        <v>114</v>
      </c>
      <c r="B132" s="67">
        <f t="shared" si="11"/>
        <v>4</v>
      </c>
      <c r="C132" s="68">
        <f t="shared" si="12"/>
        <v>2029</v>
      </c>
      <c r="D132" s="69">
        <f t="shared" si="13"/>
        <v>206761.34170997347</v>
      </c>
      <c r="E132" s="62">
        <f t="shared" si="7"/>
        <v>861.5055904582229</v>
      </c>
      <c r="F132" s="63">
        <f t="shared" si="8"/>
        <v>480.5484670721247</v>
      </c>
      <c r="G132" s="70">
        <f t="shared" si="9"/>
        <v>206280.79324290133</v>
      </c>
      <c r="H132" s="71">
        <f>(1-G$3)*E132+F132</f>
        <v>894.0711504920716</v>
      </c>
      <c r="I132" s="24"/>
    </row>
    <row r="133" spans="1:9" ht="15">
      <c r="A133" s="66">
        <f t="shared" si="10"/>
        <v>115</v>
      </c>
      <c r="B133" s="67">
        <f t="shared" si="11"/>
        <v>5</v>
      </c>
      <c r="C133" s="68">
        <f t="shared" si="12"/>
        <v>2029</v>
      </c>
      <c r="D133" s="69">
        <f t="shared" si="13"/>
        <v>206280.79324290133</v>
      </c>
      <c r="E133" s="62">
        <f t="shared" si="7"/>
        <v>859.5033051787556</v>
      </c>
      <c r="F133" s="63">
        <f t="shared" si="8"/>
        <v>482.550752351592</v>
      </c>
      <c r="G133" s="70">
        <f t="shared" si="9"/>
        <v>205798.24249054975</v>
      </c>
      <c r="H133" s="71">
        <f>(1-G$3)*E133+F133</f>
        <v>895.1123388373946</v>
      </c>
      <c r="I133" s="24"/>
    </row>
    <row r="134" spans="1:9" ht="15">
      <c r="A134" s="66">
        <f t="shared" si="10"/>
        <v>116</v>
      </c>
      <c r="B134" s="67">
        <f t="shared" si="11"/>
        <v>6</v>
      </c>
      <c r="C134" s="68">
        <f t="shared" si="12"/>
        <v>2029</v>
      </c>
      <c r="D134" s="69">
        <f t="shared" si="13"/>
        <v>205798.24249054975</v>
      </c>
      <c r="E134" s="62">
        <f t="shared" si="7"/>
        <v>857.4926770439573</v>
      </c>
      <c r="F134" s="63">
        <f t="shared" si="8"/>
        <v>484.56138048639025</v>
      </c>
      <c r="G134" s="70">
        <f t="shared" si="9"/>
        <v>205313.68111006336</v>
      </c>
      <c r="H134" s="71">
        <f>(1-G$3)*E134+F134</f>
        <v>896.1578654674897</v>
      </c>
      <c r="I134" s="24"/>
    </row>
    <row r="135" spans="1:9" ht="15">
      <c r="A135" s="66">
        <f t="shared" si="10"/>
        <v>117</v>
      </c>
      <c r="B135" s="67">
        <f t="shared" si="11"/>
        <v>7</v>
      </c>
      <c r="C135" s="68">
        <f t="shared" si="12"/>
        <v>2029</v>
      </c>
      <c r="D135" s="69">
        <f t="shared" si="13"/>
        <v>205313.68111006336</v>
      </c>
      <c r="E135" s="62">
        <f t="shared" si="7"/>
        <v>855.4736712919307</v>
      </c>
      <c r="F135" s="63">
        <f t="shared" si="8"/>
        <v>486.58038623841685</v>
      </c>
      <c r="G135" s="70">
        <f t="shared" si="9"/>
        <v>204827.10072382496</v>
      </c>
      <c r="H135" s="71">
        <f>(1-G$3)*E135+F135</f>
        <v>897.2077484585436</v>
      </c>
      <c r="I135" s="24"/>
    </row>
    <row r="136" spans="1:9" ht="15">
      <c r="A136" s="66">
        <f t="shared" si="10"/>
        <v>118</v>
      </c>
      <c r="B136" s="67">
        <f t="shared" si="11"/>
        <v>8</v>
      </c>
      <c r="C136" s="68">
        <f t="shared" si="12"/>
        <v>2029</v>
      </c>
      <c r="D136" s="69">
        <f t="shared" si="13"/>
        <v>204827.10072382496</v>
      </c>
      <c r="E136" s="62">
        <f t="shared" si="7"/>
        <v>853.4462530159375</v>
      </c>
      <c r="F136" s="63">
        <f t="shared" si="8"/>
        <v>488.6078045144101</v>
      </c>
      <c r="G136" s="70">
        <f t="shared" si="9"/>
        <v>204338.49291931055</v>
      </c>
      <c r="H136" s="71">
        <f>(1-G$3)*E136+F136</f>
        <v>898.2620059620601</v>
      </c>
      <c r="I136" s="24"/>
    </row>
    <row r="137" spans="1:9" ht="15">
      <c r="A137" s="66">
        <f t="shared" si="10"/>
        <v>119</v>
      </c>
      <c r="B137" s="67">
        <f t="shared" si="11"/>
        <v>9</v>
      </c>
      <c r="C137" s="68">
        <f t="shared" si="12"/>
        <v>2029</v>
      </c>
      <c r="D137" s="69">
        <f t="shared" si="13"/>
        <v>204338.49291931055</v>
      </c>
      <c r="E137" s="62">
        <f t="shared" si="7"/>
        <v>851.410387163794</v>
      </c>
      <c r="F137" s="63">
        <f t="shared" si="8"/>
        <v>490.6436703665536</v>
      </c>
      <c r="G137" s="70">
        <f t="shared" si="9"/>
        <v>203847.849248944</v>
      </c>
      <c r="H137" s="71">
        <f>(1-G$3)*E137+F137</f>
        <v>899.3206562051746</v>
      </c>
      <c r="I137" s="24"/>
    </row>
    <row r="138" spans="1:9" ht="15">
      <c r="A138" s="66">
        <f t="shared" si="10"/>
        <v>120</v>
      </c>
      <c r="B138" s="67">
        <f t="shared" si="11"/>
        <v>10</v>
      </c>
      <c r="C138" s="68">
        <f t="shared" si="12"/>
        <v>2029</v>
      </c>
      <c r="D138" s="69">
        <f t="shared" si="13"/>
        <v>203847.849248944</v>
      </c>
      <c r="E138" s="62">
        <f t="shared" si="7"/>
        <v>849.3660385372667</v>
      </c>
      <c r="F138" s="63">
        <f t="shared" si="8"/>
        <v>492.68801899308085</v>
      </c>
      <c r="G138" s="70">
        <f t="shared" si="9"/>
        <v>203355.16122995093</v>
      </c>
      <c r="H138" s="71">
        <f>(1-G$3)*E138+F138</f>
        <v>900.3837174909688</v>
      </c>
      <c r="I138" s="24"/>
    </row>
    <row r="139" spans="1:9" ht="15">
      <c r="A139" s="66">
        <f t="shared" si="10"/>
        <v>121</v>
      </c>
      <c r="B139" s="67">
        <f t="shared" si="11"/>
        <v>11</v>
      </c>
      <c r="C139" s="68">
        <f t="shared" si="12"/>
        <v>2029</v>
      </c>
      <c r="D139" s="69">
        <f t="shared" si="13"/>
        <v>203355.16122995093</v>
      </c>
      <c r="E139" s="62">
        <f t="shared" si="7"/>
        <v>847.3131717914622</v>
      </c>
      <c r="F139" s="63">
        <f t="shared" si="8"/>
        <v>494.74088573888537</v>
      </c>
      <c r="G139" s="70">
        <f t="shared" si="9"/>
        <v>202860.42034421203</v>
      </c>
      <c r="H139" s="71">
        <f>(1-G$3)*E139+F139</f>
        <v>901.4512081987872</v>
      </c>
      <c r="I139" s="24"/>
    </row>
    <row r="140" spans="1:9" ht="15">
      <c r="A140" s="66">
        <f t="shared" si="10"/>
        <v>122</v>
      </c>
      <c r="B140" s="67">
        <f t="shared" si="11"/>
        <v>12</v>
      </c>
      <c r="C140" s="68">
        <f t="shared" si="12"/>
        <v>2029</v>
      </c>
      <c r="D140" s="69">
        <f t="shared" si="13"/>
        <v>202860.42034421203</v>
      </c>
      <c r="E140" s="62">
        <f t="shared" si="7"/>
        <v>845.2517514342168</v>
      </c>
      <c r="F140" s="63">
        <f t="shared" si="8"/>
        <v>496.8023060961308</v>
      </c>
      <c r="G140" s="70">
        <f t="shared" si="9"/>
        <v>202363.6180381159</v>
      </c>
      <c r="H140" s="71">
        <f>(1-G$3)*E140+F140</f>
        <v>902.5231467845549</v>
      </c>
      <c r="I140" s="24"/>
    </row>
    <row r="141" spans="1:9" ht="15">
      <c r="A141" s="66">
        <f t="shared" si="10"/>
        <v>123</v>
      </c>
      <c r="B141" s="67">
        <f t="shared" si="11"/>
        <v>1</v>
      </c>
      <c r="C141" s="68">
        <f t="shared" si="12"/>
        <v>2030</v>
      </c>
      <c r="D141" s="69">
        <f t="shared" si="13"/>
        <v>202363.6180381159</v>
      </c>
      <c r="E141" s="62">
        <f t="shared" si="7"/>
        <v>843.1817418254831</v>
      </c>
      <c r="F141" s="63">
        <f t="shared" si="8"/>
        <v>498.8723157048645</v>
      </c>
      <c r="G141" s="70">
        <f t="shared" si="9"/>
        <v>201864.74572241105</v>
      </c>
      <c r="H141" s="71">
        <f>(1-G$3)*E141+F141</f>
        <v>903.5995517810964</v>
      </c>
      <c r="I141" s="24"/>
    </row>
    <row r="142" spans="1:9" ht="15">
      <c r="A142" s="66">
        <f t="shared" si="10"/>
        <v>124</v>
      </c>
      <c r="B142" s="67">
        <f t="shared" si="11"/>
        <v>2</v>
      </c>
      <c r="C142" s="68">
        <f t="shared" si="12"/>
        <v>2030</v>
      </c>
      <c r="D142" s="69">
        <f t="shared" si="13"/>
        <v>201864.74572241105</v>
      </c>
      <c r="E142" s="62">
        <f t="shared" si="7"/>
        <v>841.1031071767128</v>
      </c>
      <c r="F142" s="63">
        <f t="shared" si="8"/>
        <v>500.95095035363477</v>
      </c>
      <c r="G142" s="70">
        <f t="shared" si="9"/>
        <v>201363.79477205742</v>
      </c>
      <c r="H142" s="71">
        <f>(1-G$3)*E142+F142</f>
        <v>904.680441798457</v>
      </c>
      <c r="I142" s="24"/>
    </row>
    <row r="143" spans="1:9" ht="15">
      <c r="A143" s="66">
        <f t="shared" si="10"/>
        <v>125</v>
      </c>
      <c r="B143" s="67">
        <f t="shared" si="11"/>
        <v>3</v>
      </c>
      <c r="C143" s="68">
        <f t="shared" si="12"/>
        <v>2030</v>
      </c>
      <c r="D143" s="69">
        <f t="shared" si="13"/>
        <v>201363.79477205742</v>
      </c>
      <c r="E143" s="62">
        <f t="shared" si="7"/>
        <v>839.0158115502394</v>
      </c>
      <c r="F143" s="63">
        <f t="shared" si="8"/>
        <v>503.0382459801082</v>
      </c>
      <c r="G143" s="70">
        <f t="shared" si="9"/>
        <v>200860.7565260773</v>
      </c>
      <c r="H143" s="71">
        <f>(1-G$3)*E143+F143</f>
        <v>905.7658355242231</v>
      </c>
      <c r="I143" s="24"/>
    </row>
    <row r="144" spans="1:9" ht="15">
      <c r="A144" s="66">
        <f t="shared" si="10"/>
        <v>126</v>
      </c>
      <c r="B144" s="67">
        <f t="shared" si="11"/>
        <v>4</v>
      </c>
      <c r="C144" s="68">
        <f t="shared" si="12"/>
        <v>2030</v>
      </c>
      <c r="D144" s="69">
        <f t="shared" si="13"/>
        <v>200860.7565260773</v>
      </c>
      <c r="E144" s="62">
        <f t="shared" si="7"/>
        <v>836.9198188586555</v>
      </c>
      <c r="F144" s="63">
        <f t="shared" si="8"/>
        <v>505.13423867169206</v>
      </c>
      <c r="G144" s="70">
        <f t="shared" si="9"/>
        <v>200355.62228740563</v>
      </c>
      <c r="H144" s="71">
        <f>(1-G$3)*E144+F144</f>
        <v>906.8557517238467</v>
      </c>
      <c r="I144" s="24"/>
    </row>
    <row r="145" spans="1:9" ht="15">
      <c r="A145" s="66">
        <f t="shared" si="10"/>
        <v>127</v>
      </c>
      <c r="B145" s="67">
        <f t="shared" si="11"/>
        <v>5</v>
      </c>
      <c r="C145" s="68">
        <f t="shared" si="12"/>
        <v>2030</v>
      </c>
      <c r="D145" s="69">
        <f t="shared" si="13"/>
        <v>200355.62228740563</v>
      </c>
      <c r="E145" s="62">
        <f t="shared" si="7"/>
        <v>834.8150928641902</v>
      </c>
      <c r="F145" s="63">
        <f t="shared" si="8"/>
        <v>507.23896466615736</v>
      </c>
      <c r="G145" s="70">
        <f t="shared" si="9"/>
        <v>199848.38332273948</v>
      </c>
      <c r="H145" s="71">
        <f>(1-G$3)*E145+F145</f>
        <v>907.9502092409687</v>
      </c>
      <c r="I145" s="24"/>
    </row>
    <row r="146" spans="1:9" ht="15">
      <c r="A146" s="66">
        <f t="shared" si="10"/>
        <v>128</v>
      </c>
      <c r="B146" s="67">
        <f t="shared" si="11"/>
        <v>6</v>
      </c>
      <c r="C146" s="68">
        <f t="shared" si="12"/>
        <v>2030</v>
      </c>
      <c r="D146" s="69">
        <f t="shared" si="13"/>
        <v>199848.38332273948</v>
      </c>
      <c r="E146" s="62">
        <f t="shared" si="7"/>
        <v>832.7015971780812</v>
      </c>
      <c r="F146" s="63">
        <f t="shared" si="8"/>
        <v>509.35246035226635</v>
      </c>
      <c r="G146" s="70">
        <f t="shared" si="9"/>
        <v>199339.0308623872</v>
      </c>
      <c r="H146" s="71">
        <f>(1-G$3)*E146+F146</f>
        <v>909.0492269977453</v>
      </c>
      <c r="I146" s="24"/>
    </row>
    <row r="147" spans="1:9" ht="15">
      <c r="A147" s="66">
        <f t="shared" si="10"/>
        <v>129</v>
      </c>
      <c r="B147" s="67">
        <f t="shared" si="11"/>
        <v>7</v>
      </c>
      <c r="C147" s="68">
        <f t="shared" si="12"/>
        <v>2030</v>
      </c>
      <c r="D147" s="69">
        <f t="shared" si="13"/>
        <v>199339.0308623872</v>
      </c>
      <c r="E147" s="62">
        <f aca="true" t="shared" si="14" ref="E147:E210">IF(I$5=1,D$8,G$8)*D147/12</f>
        <v>830.5792952599468</v>
      </c>
      <c r="F147" s="63">
        <f aca="true" t="shared" si="15" ref="F147:F210">IF(I$5=1,$D$9-E147,0)</f>
        <v>511.4747622704008</v>
      </c>
      <c r="G147" s="70">
        <f aca="true" t="shared" si="16" ref="G147:G210">D147-F147</f>
        <v>198827.5561001168</v>
      </c>
      <c r="H147" s="71">
        <f>(1-G$3)*E147+F147</f>
        <v>910.1528239951753</v>
      </c>
      <c r="I147" s="24"/>
    </row>
    <row r="148" spans="1:9" ht="15">
      <c r="A148" s="66">
        <f aca="true" t="shared" si="17" ref="A148:A211">A147+1</f>
        <v>130</v>
      </c>
      <c r="B148" s="67">
        <f aca="true" t="shared" si="18" ref="B148:B211">MOD(B147,12)+1</f>
        <v>8</v>
      </c>
      <c r="C148" s="68">
        <f aca="true" t="shared" si="19" ref="C148:C211">IF(B147=12,C147+1,C147)</f>
        <v>2030</v>
      </c>
      <c r="D148" s="69">
        <f t="shared" si="13"/>
        <v>198827.5561001168</v>
      </c>
      <c r="E148" s="62">
        <f t="shared" si="14"/>
        <v>828.4481504171534</v>
      </c>
      <c r="F148" s="63">
        <f t="shared" si="15"/>
        <v>513.6059071131941</v>
      </c>
      <c r="G148" s="70">
        <f t="shared" si="16"/>
        <v>198313.9501930036</v>
      </c>
      <c r="H148" s="71">
        <f>(1-G$3)*E148+F148</f>
        <v>911.2610193134278</v>
      </c>
      <c r="I148" s="24"/>
    </row>
    <row r="149" spans="1:9" ht="15">
      <c r="A149" s="66">
        <f t="shared" si="17"/>
        <v>131</v>
      </c>
      <c r="B149" s="67">
        <f t="shared" si="18"/>
        <v>9</v>
      </c>
      <c r="C149" s="68">
        <f t="shared" si="19"/>
        <v>2030</v>
      </c>
      <c r="D149" s="69">
        <f aca="true" t="shared" si="20" ref="D149:D212">G148</f>
        <v>198313.9501930036</v>
      </c>
      <c r="E149" s="62">
        <f t="shared" si="14"/>
        <v>826.3081258041817</v>
      </c>
      <c r="F149" s="63">
        <f t="shared" si="15"/>
        <v>515.7459317261658</v>
      </c>
      <c r="G149" s="70">
        <f t="shared" si="16"/>
        <v>197798.20426127745</v>
      </c>
      <c r="H149" s="71">
        <f>(1-G$3)*E149+F149</f>
        <v>912.373832112173</v>
      </c>
      <c r="I149" s="24"/>
    </row>
    <row r="150" spans="1:9" ht="15">
      <c r="A150" s="66">
        <f t="shared" si="17"/>
        <v>132</v>
      </c>
      <c r="B150" s="67">
        <f t="shared" si="18"/>
        <v>10</v>
      </c>
      <c r="C150" s="68">
        <f t="shared" si="19"/>
        <v>2030</v>
      </c>
      <c r="D150" s="69">
        <f t="shared" si="20"/>
        <v>197798.20426127745</v>
      </c>
      <c r="E150" s="62">
        <f t="shared" si="14"/>
        <v>824.1591844219894</v>
      </c>
      <c r="F150" s="63">
        <f t="shared" si="15"/>
        <v>517.8948731083582</v>
      </c>
      <c r="G150" s="70">
        <f t="shared" si="16"/>
        <v>197280.3093881691</v>
      </c>
      <c r="H150" s="71">
        <f>(1-G$3)*E150+F150</f>
        <v>913.4912816309131</v>
      </c>
      <c r="I150" s="24"/>
    </row>
    <row r="151" spans="1:9" ht="15">
      <c r="A151" s="66">
        <f t="shared" si="17"/>
        <v>133</v>
      </c>
      <c r="B151" s="67">
        <f t="shared" si="18"/>
        <v>11</v>
      </c>
      <c r="C151" s="68">
        <f t="shared" si="19"/>
        <v>2030</v>
      </c>
      <c r="D151" s="69">
        <f t="shared" si="20"/>
        <v>197280.3093881691</v>
      </c>
      <c r="E151" s="62">
        <f t="shared" si="14"/>
        <v>822.0012891173714</v>
      </c>
      <c r="F151" s="63">
        <f t="shared" si="15"/>
        <v>520.0527684129762</v>
      </c>
      <c r="G151" s="70">
        <f t="shared" si="16"/>
        <v>196760.2566197561</v>
      </c>
      <c r="H151" s="71">
        <f>(1-G$3)*E151+F151</f>
        <v>914.6133871893144</v>
      </c>
      <c r="I151" s="24"/>
    </row>
    <row r="152" spans="1:9" ht="15">
      <c r="A152" s="66">
        <f t="shared" si="17"/>
        <v>134</v>
      </c>
      <c r="B152" s="67">
        <f t="shared" si="18"/>
        <v>12</v>
      </c>
      <c r="C152" s="68">
        <f t="shared" si="19"/>
        <v>2030</v>
      </c>
      <c r="D152" s="69">
        <f t="shared" si="20"/>
        <v>196760.2566197561</v>
      </c>
      <c r="E152" s="62">
        <f t="shared" si="14"/>
        <v>819.8344025823171</v>
      </c>
      <c r="F152" s="63">
        <f t="shared" si="15"/>
        <v>522.2196549480304</v>
      </c>
      <c r="G152" s="70">
        <f t="shared" si="16"/>
        <v>196238.03696480807</v>
      </c>
      <c r="H152" s="71">
        <f>(1-G$3)*E152+F152</f>
        <v>915.7401681875426</v>
      </c>
      <c r="I152" s="24"/>
    </row>
    <row r="153" spans="1:9" ht="15">
      <c r="A153" s="66">
        <f t="shared" si="17"/>
        <v>135</v>
      </c>
      <c r="B153" s="67">
        <f t="shared" si="18"/>
        <v>1</v>
      </c>
      <c r="C153" s="68">
        <f t="shared" si="19"/>
        <v>2031</v>
      </c>
      <c r="D153" s="69">
        <f t="shared" si="20"/>
        <v>196238.03696480807</v>
      </c>
      <c r="E153" s="62">
        <f t="shared" si="14"/>
        <v>817.658487353367</v>
      </c>
      <c r="F153" s="63">
        <f t="shared" si="15"/>
        <v>524.3955701769805</v>
      </c>
      <c r="G153" s="70">
        <f t="shared" si="16"/>
        <v>195713.6413946311</v>
      </c>
      <c r="H153" s="71">
        <f>(1-G$3)*E153+F153</f>
        <v>916.8716441065967</v>
      </c>
      <c r="I153" s="24"/>
    </row>
    <row r="154" spans="1:9" ht="15">
      <c r="A154" s="66">
        <f t="shared" si="17"/>
        <v>136</v>
      </c>
      <c r="B154" s="67">
        <f t="shared" si="18"/>
        <v>2</v>
      </c>
      <c r="C154" s="68">
        <f t="shared" si="19"/>
        <v>2031</v>
      </c>
      <c r="D154" s="69">
        <f t="shared" si="20"/>
        <v>195713.6413946311</v>
      </c>
      <c r="E154" s="62">
        <f t="shared" si="14"/>
        <v>815.4735058109628</v>
      </c>
      <c r="F154" s="63">
        <f t="shared" si="15"/>
        <v>526.5805517193847</v>
      </c>
      <c r="G154" s="70">
        <f t="shared" si="16"/>
        <v>195187.0608429117</v>
      </c>
      <c r="H154" s="71">
        <f>(1-G$3)*E154+F154</f>
        <v>918.007834508647</v>
      </c>
      <c r="I154" s="24"/>
    </row>
    <row r="155" spans="1:9" ht="15">
      <c r="A155" s="66">
        <f t="shared" si="17"/>
        <v>137</v>
      </c>
      <c r="B155" s="67">
        <f t="shared" si="18"/>
        <v>3</v>
      </c>
      <c r="C155" s="68">
        <f t="shared" si="19"/>
        <v>2031</v>
      </c>
      <c r="D155" s="69">
        <f t="shared" si="20"/>
        <v>195187.0608429117</v>
      </c>
      <c r="E155" s="62">
        <f t="shared" si="14"/>
        <v>813.2794201787988</v>
      </c>
      <c r="F155" s="63">
        <f t="shared" si="15"/>
        <v>528.7746373515488</v>
      </c>
      <c r="G155" s="70">
        <f t="shared" si="16"/>
        <v>194658.28620556017</v>
      </c>
      <c r="H155" s="71">
        <f>(1-G$3)*E155+F155</f>
        <v>919.1487590373722</v>
      </c>
      <c r="I155" s="24"/>
    </row>
    <row r="156" spans="1:9" ht="15">
      <c r="A156" s="66">
        <f t="shared" si="17"/>
        <v>138</v>
      </c>
      <c r="B156" s="67">
        <f t="shared" si="18"/>
        <v>4</v>
      </c>
      <c r="C156" s="68">
        <f t="shared" si="19"/>
        <v>2031</v>
      </c>
      <c r="D156" s="69">
        <f t="shared" si="20"/>
        <v>194658.28620556017</v>
      </c>
      <c r="E156" s="62">
        <f t="shared" si="14"/>
        <v>811.0761925231674</v>
      </c>
      <c r="F156" s="63">
        <f t="shared" si="15"/>
        <v>530.9778650071802</v>
      </c>
      <c r="G156" s="70">
        <f t="shared" si="16"/>
        <v>194127.308340553</v>
      </c>
      <c r="H156" s="71">
        <f>(1-G$3)*E156+F156</f>
        <v>920.2944374183005</v>
      </c>
      <c r="I156" s="24"/>
    </row>
    <row r="157" spans="1:9" ht="15">
      <c r="A157" s="66">
        <f t="shared" si="17"/>
        <v>139</v>
      </c>
      <c r="B157" s="67">
        <f t="shared" si="18"/>
        <v>5</v>
      </c>
      <c r="C157" s="68">
        <f t="shared" si="19"/>
        <v>2031</v>
      </c>
      <c r="D157" s="69">
        <f t="shared" si="20"/>
        <v>194127.308340553</v>
      </c>
      <c r="E157" s="62">
        <f t="shared" si="14"/>
        <v>808.8637847523041</v>
      </c>
      <c r="F157" s="63">
        <f t="shared" si="15"/>
        <v>533.1902727780434</v>
      </c>
      <c r="G157" s="70">
        <f t="shared" si="16"/>
        <v>193594.11806777495</v>
      </c>
      <c r="H157" s="71">
        <f>(1-G$3)*E157+F157</f>
        <v>921.4448894591494</v>
      </c>
      <c r="I157" s="24"/>
    </row>
    <row r="158" spans="1:9" ht="15">
      <c r="A158" s="66">
        <f t="shared" si="17"/>
        <v>140</v>
      </c>
      <c r="B158" s="67">
        <f t="shared" si="18"/>
        <v>6</v>
      </c>
      <c r="C158" s="68">
        <f t="shared" si="19"/>
        <v>2031</v>
      </c>
      <c r="D158" s="69">
        <f t="shared" si="20"/>
        <v>193594.11806777495</v>
      </c>
      <c r="E158" s="62">
        <f t="shared" si="14"/>
        <v>806.6421586157289</v>
      </c>
      <c r="F158" s="63">
        <f t="shared" si="15"/>
        <v>535.4118989146186</v>
      </c>
      <c r="G158" s="70">
        <f t="shared" si="16"/>
        <v>193058.70616886034</v>
      </c>
      <c r="H158" s="71">
        <f>(1-G$3)*E158+F158</f>
        <v>922.6001350501685</v>
      </c>
      <c r="I158" s="24"/>
    </row>
    <row r="159" spans="1:9" ht="15">
      <c r="A159" s="66">
        <f t="shared" si="17"/>
        <v>141</v>
      </c>
      <c r="B159" s="67">
        <f t="shared" si="18"/>
        <v>7</v>
      </c>
      <c r="C159" s="68">
        <f t="shared" si="19"/>
        <v>2031</v>
      </c>
      <c r="D159" s="69">
        <f t="shared" si="20"/>
        <v>193058.70616886034</v>
      </c>
      <c r="E159" s="62">
        <f t="shared" si="14"/>
        <v>804.4112757035847</v>
      </c>
      <c r="F159" s="63">
        <f t="shared" si="15"/>
        <v>537.6427818267629</v>
      </c>
      <c r="G159" s="70">
        <f t="shared" si="16"/>
        <v>192521.0633870336</v>
      </c>
      <c r="H159" s="71">
        <f>(1-G$3)*E159+F159</f>
        <v>923.7601941644834</v>
      </c>
      <c r="I159" s="24"/>
    </row>
    <row r="160" spans="1:9" ht="15">
      <c r="A160" s="66">
        <f t="shared" si="17"/>
        <v>142</v>
      </c>
      <c r="B160" s="67">
        <f t="shared" si="18"/>
        <v>8</v>
      </c>
      <c r="C160" s="68">
        <f t="shared" si="19"/>
        <v>2031</v>
      </c>
      <c r="D160" s="69">
        <f t="shared" si="20"/>
        <v>192521.0633870336</v>
      </c>
      <c r="E160" s="62">
        <f t="shared" si="14"/>
        <v>802.1710974459734</v>
      </c>
      <c r="F160" s="63">
        <f t="shared" si="15"/>
        <v>539.8829600843742</v>
      </c>
      <c r="G160" s="70">
        <f t="shared" si="16"/>
        <v>191981.18042694923</v>
      </c>
      <c r="H160" s="71">
        <f>(1-G$3)*E160+F160</f>
        <v>924.9250868584413</v>
      </c>
      <c r="I160" s="24"/>
    </row>
    <row r="161" spans="1:9" ht="15">
      <c r="A161" s="66">
        <f t="shared" si="17"/>
        <v>143</v>
      </c>
      <c r="B161" s="67">
        <f t="shared" si="18"/>
        <v>9</v>
      </c>
      <c r="C161" s="68">
        <f t="shared" si="19"/>
        <v>2031</v>
      </c>
      <c r="D161" s="69">
        <f t="shared" si="20"/>
        <v>191981.18042694923</v>
      </c>
      <c r="E161" s="62">
        <f t="shared" si="14"/>
        <v>799.9215851122885</v>
      </c>
      <c r="F161" s="63">
        <f t="shared" si="15"/>
        <v>542.132472418059</v>
      </c>
      <c r="G161" s="70">
        <f t="shared" si="16"/>
        <v>191439.04795453118</v>
      </c>
      <c r="H161" s="71">
        <f>(1-G$3)*E161+F161</f>
        <v>926.0948332719574</v>
      </c>
      <c r="I161" s="24"/>
    </row>
    <row r="162" spans="1:9" ht="15">
      <c r="A162" s="66">
        <f t="shared" si="17"/>
        <v>144</v>
      </c>
      <c r="B162" s="67">
        <f t="shared" si="18"/>
        <v>10</v>
      </c>
      <c r="C162" s="68">
        <f t="shared" si="19"/>
        <v>2031</v>
      </c>
      <c r="D162" s="69">
        <f t="shared" si="20"/>
        <v>191439.04795453118</v>
      </c>
      <c r="E162" s="62">
        <f t="shared" si="14"/>
        <v>797.6626998105467</v>
      </c>
      <c r="F162" s="63">
        <f t="shared" si="15"/>
        <v>544.3913577198009</v>
      </c>
      <c r="G162" s="70">
        <f t="shared" si="16"/>
        <v>190894.65659681137</v>
      </c>
      <c r="H162" s="71">
        <f>(1-G$3)*E162+F162</f>
        <v>927.2694536288633</v>
      </c>
      <c r="I162" s="24"/>
    </row>
    <row r="163" spans="1:9" ht="15">
      <c r="A163" s="66">
        <f t="shared" si="17"/>
        <v>145</v>
      </c>
      <c r="B163" s="67">
        <f t="shared" si="18"/>
        <v>11</v>
      </c>
      <c r="C163" s="68">
        <f t="shared" si="19"/>
        <v>2031</v>
      </c>
      <c r="D163" s="69">
        <f t="shared" si="20"/>
        <v>190894.65659681137</v>
      </c>
      <c r="E163" s="62">
        <f t="shared" si="14"/>
        <v>795.3944024867141</v>
      </c>
      <c r="F163" s="63">
        <f t="shared" si="15"/>
        <v>546.6596550436335</v>
      </c>
      <c r="G163" s="70">
        <f t="shared" si="16"/>
        <v>190347.99694176775</v>
      </c>
      <c r="H163" s="71">
        <f>(1-G$3)*E163+F163</f>
        <v>928.4489682372562</v>
      </c>
      <c r="I163" s="24"/>
    </row>
    <row r="164" spans="1:9" ht="15">
      <c r="A164" s="66">
        <f t="shared" si="17"/>
        <v>146</v>
      </c>
      <c r="B164" s="67">
        <f t="shared" si="18"/>
        <v>12</v>
      </c>
      <c r="C164" s="68">
        <f t="shared" si="19"/>
        <v>2031</v>
      </c>
      <c r="D164" s="69">
        <f t="shared" si="20"/>
        <v>190347.99694176775</v>
      </c>
      <c r="E164" s="62">
        <f t="shared" si="14"/>
        <v>793.1166539240322</v>
      </c>
      <c r="F164" s="63">
        <f t="shared" si="15"/>
        <v>548.9374036063153</v>
      </c>
      <c r="G164" s="70">
        <f t="shared" si="16"/>
        <v>189799.05953816144</v>
      </c>
      <c r="H164" s="71">
        <f>(1-G$3)*E164+F164</f>
        <v>929.6333974898507</v>
      </c>
      <c r="I164" s="24"/>
    </row>
    <row r="165" spans="1:9" ht="15">
      <c r="A165" s="66">
        <f t="shared" si="17"/>
        <v>147</v>
      </c>
      <c r="B165" s="67">
        <f t="shared" si="18"/>
        <v>1</v>
      </c>
      <c r="C165" s="68">
        <f t="shared" si="19"/>
        <v>2032</v>
      </c>
      <c r="D165" s="69">
        <f t="shared" si="20"/>
        <v>189799.05953816144</v>
      </c>
      <c r="E165" s="62">
        <f t="shared" si="14"/>
        <v>790.8294147423394</v>
      </c>
      <c r="F165" s="63">
        <f t="shared" si="15"/>
        <v>551.2246427880082</v>
      </c>
      <c r="G165" s="70">
        <f t="shared" si="16"/>
        <v>189247.83489537344</v>
      </c>
      <c r="H165" s="71">
        <f>(1-G$3)*E165+F165</f>
        <v>930.8227618643311</v>
      </c>
      <c r="I165" s="24"/>
    </row>
    <row r="166" spans="1:9" ht="15">
      <c r="A166" s="66">
        <f t="shared" si="17"/>
        <v>148</v>
      </c>
      <c r="B166" s="67">
        <f t="shared" si="18"/>
        <v>2</v>
      </c>
      <c r="C166" s="68">
        <f t="shared" si="19"/>
        <v>2032</v>
      </c>
      <c r="D166" s="69">
        <f t="shared" si="20"/>
        <v>189247.83489537344</v>
      </c>
      <c r="E166" s="62">
        <f t="shared" si="14"/>
        <v>788.5326453973894</v>
      </c>
      <c r="F166" s="63">
        <f t="shared" si="15"/>
        <v>553.5214121329582</v>
      </c>
      <c r="G166" s="70">
        <f t="shared" si="16"/>
        <v>188694.3134832405</v>
      </c>
      <c r="H166" s="71">
        <f>(1-G$3)*E166+F166</f>
        <v>932.0170819237051</v>
      </c>
      <c r="I166" s="24"/>
    </row>
    <row r="167" spans="1:9" ht="15">
      <c r="A167" s="66">
        <f t="shared" si="17"/>
        <v>149</v>
      </c>
      <c r="B167" s="67">
        <f t="shared" si="18"/>
        <v>3</v>
      </c>
      <c r="C167" s="68">
        <f t="shared" si="19"/>
        <v>2032</v>
      </c>
      <c r="D167" s="69">
        <f t="shared" si="20"/>
        <v>188694.3134832405</v>
      </c>
      <c r="E167" s="62">
        <f t="shared" si="14"/>
        <v>786.2263061801688</v>
      </c>
      <c r="F167" s="63">
        <f t="shared" si="15"/>
        <v>555.8277513501788</v>
      </c>
      <c r="G167" s="70">
        <f t="shared" si="16"/>
        <v>188138.4857318903</v>
      </c>
      <c r="H167" s="71">
        <f>(1-G$3)*E167+F167</f>
        <v>933.2163783166598</v>
      </c>
      <c r="I167" s="24"/>
    </row>
    <row r="168" spans="1:9" ht="15">
      <c r="A168" s="66">
        <f t="shared" si="17"/>
        <v>150</v>
      </c>
      <c r="B168" s="67">
        <f t="shared" si="18"/>
        <v>4</v>
      </c>
      <c r="C168" s="68">
        <f t="shared" si="19"/>
        <v>2032</v>
      </c>
      <c r="D168" s="69">
        <f t="shared" si="20"/>
        <v>188138.4857318903</v>
      </c>
      <c r="E168" s="62">
        <f t="shared" si="14"/>
        <v>783.9103572162097</v>
      </c>
      <c r="F168" s="63">
        <f t="shared" si="15"/>
        <v>558.1437003141378</v>
      </c>
      <c r="G168" s="70">
        <f t="shared" si="16"/>
        <v>187580.34203157618</v>
      </c>
      <c r="H168" s="71">
        <f>(1-G$3)*E168+F168</f>
        <v>934.4206717779184</v>
      </c>
      <c r="I168" s="24"/>
    </row>
    <row r="169" spans="1:9" ht="15">
      <c r="A169" s="66">
        <f t="shared" si="17"/>
        <v>151</v>
      </c>
      <c r="B169" s="67">
        <f t="shared" si="18"/>
        <v>5</v>
      </c>
      <c r="C169" s="68">
        <f t="shared" si="19"/>
        <v>2032</v>
      </c>
      <c r="D169" s="69">
        <f t="shared" si="20"/>
        <v>187580.34203157618</v>
      </c>
      <c r="E169" s="62">
        <f t="shared" si="14"/>
        <v>781.5847584649008</v>
      </c>
      <c r="F169" s="63">
        <f t="shared" si="15"/>
        <v>560.4692990654468</v>
      </c>
      <c r="G169" s="70">
        <f t="shared" si="16"/>
        <v>187019.87273251073</v>
      </c>
      <c r="H169" s="71">
        <f>(1-G$3)*E169+F169</f>
        <v>935.6299831285992</v>
      </c>
      <c r="I169" s="24"/>
    </row>
    <row r="170" spans="1:9" ht="15">
      <c r="A170" s="66">
        <f t="shared" si="17"/>
        <v>152</v>
      </c>
      <c r="B170" s="67">
        <f t="shared" si="18"/>
        <v>6</v>
      </c>
      <c r="C170" s="68">
        <f t="shared" si="19"/>
        <v>2032</v>
      </c>
      <c r="D170" s="69">
        <f t="shared" si="20"/>
        <v>187019.87273251073</v>
      </c>
      <c r="E170" s="62">
        <f t="shared" si="14"/>
        <v>779.2494697187948</v>
      </c>
      <c r="F170" s="63">
        <f t="shared" si="15"/>
        <v>562.8045878115528</v>
      </c>
      <c r="G170" s="70">
        <f t="shared" si="16"/>
        <v>186457.06814469918</v>
      </c>
      <c r="H170" s="71">
        <f>(1-G$3)*E170+F170</f>
        <v>936.8443332765743</v>
      </c>
      <c r="I170" s="24"/>
    </row>
    <row r="171" spans="1:9" ht="15">
      <c r="A171" s="66">
        <f t="shared" si="17"/>
        <v>153</v>
      </c>
      <c r="B171" s="67">
        <f t="shared" si="18"/>
        <v>7</v>
      </c>
      <c r="C171" s="68">
        <f t="shared" si="19"/>
        <v>2032</v>
      </c>
      <c r="D171" s="69">
        <f t="shared" si="20"/>
        <v>186457.06814469918</v>
      </c>
      <c r="E171" s="62">
        <f t="shared" si="14"/>
        <v>776.9044506029132</v>
      </c>
      <c r="F171" s="63">
        <f t="shared" si="15"/>
        <v>565.1496069274343</v>
      </c>
      <c r="G171" s="70">
        <f t="shared" si="16"/>
        <v>185891.91853777174</v>
      </c>
      <c r="H171" s="71">
        <f>(1-G$3)*E171+F171</f>
        <v>938.0637432168327</v>
      </c>
      <c r="I171" s="24"/>
    </row>
    <row r="172" spans="1:9" ht="15">
      <c r="A172" s="66">
        <f t="shared" si="17"/>
        <v>154</v>
      </c>
      <c r="B172" s="67">
        <f t="shared" si="18"/>
        <v>8</v>
      </c>
      <c r="C172" s="68">
        <f t="shared" si="19"/>
        <v>2032</v>
      </c>
      <c r="D172" s="69">
        <f t="shared" si="20"/>
        <v>185891.91853777174</v>
      </c>
      <c r="E172" s="62">
        <f t="shared" si="14"/>
        <v>774.549660574049</v>
      </c>
      <c r="F172" s="63">
        <f t="shared" si="15"/>
        <v>567.5043969562986</v>
      </c>
      <c r="G172" s="70">
        <f t="shared" si="16"/>
        <v>185324.41414081544</v>
      </c>
      <c r="H172" s="71">
        <f>(1-G$3)*E172+F172</f>
        <v>939.2882340318421</v>
      </c>
      <c r="I172" s="24"/>
    </row>
    <row r="173" spans="1:9" ht="15">
      <c r="A173" s="66">
        <f t="shared" si="17"/>
        <v>155</v>
      </c>
      <c r="B173" s="67">
        <f t="shared" si="18"/>
        <v>9</v>
      </c>
      <c r="C173" s="68">
        <f t="shared" si="19"/>
        <v>2032</v>
      </c>
      <c r="D173" s="69">
        <f t="shared" si="20"/>
        <v>185324.41414081544</v>
      </c>
      <c r="E173" s="62">
        <f t="shared" si="14"/>
        <v>772.1850589200644</v>
      </c>
      <c r="F173" s="63">
        <f t="shared" si="15"/>
        <v>569.8689986102831</v>
      </c>
      <c r="G173" s="70">
        <f t="shared" si="16"/>
        <v>184754.54514220517</v>
      </c>
      <c r="H173" s="71">
        <f>(1-G$3)*E173+F173</f>
        <v>940.5178268919141</v>
      </c>
      <c r="I173" s="24"/>
    </row>
    <row r="174" spans="1:9" ht="15">
      <c r="A174" s="66">
        <f t="shared" si="17"/>
        <v>156</v>
      </c>
      <c r="B174" s="67">
        <f t="shared" si="18"/>
        <v>10</v>
      </c>
      <c r="C174" s="68">
        <f t="shared" si="19"/>
        <v>2032</v>
      </c>
      <c r="D174" s="69">
        <f t="shared" si="20"/>
        <v>184754.54514220517</v>
      </c>
      <c r="E174" s="62">
        <f t="shared" si="14"/>
        <v>769.8106047591882</v>
      </c>
      <c r="F174" s="63">
        <f t="shared" si="15"/>
        <v>572.2434527711594</v>
      </c>
      <c r="G174" s="70">
        <f t="shared" si="16"/>
        <v>184182.301689434</v>
      </c>
      <c r="H174" s="71">
        <f>(1-G$3)*E174+F174</f>
        <v>941.7525430555697</v>
      </c>
      <c r="I174" s="24"/>
    </row>
    <row r="175" spans="1:9" ht="15">
      <c r="A175" s="66">
        <f t="shared" si="17"/>
        <v>157</v>
      </c>
      <c r="B175" s="67">
        <f t="shared" si="18"/>
        <v>11</v>
      </c>
      <c r="C175" s="68">
        <f t="shared" si="19"/>
        <v>2032</v>
      </c>
      <c r="D175" s="69">
        <f t="shared" si="20"/>
        <v>184182.301689434</v>
      </c>
      <c r="E175" s="62">
        <f t="shared" si="14"/>
        <v>767.4262570393084</v>
      </c>
      <c r="F175" s="63">
        <f t="shared" si="15"/>
        <v>574.6278004910391</v>
      </c>
      <c r="G175" s="70">
        <f t="shared" si="16"/>
        <v>183607.67388894298</v>
      </c>
      <c r="H175" s="71">
        <f>(1-G$3)*E175+F175</f>
        <v>942.9924038699071</v>
      </c>
      <c r="I175" s="24"/>
    </row>
    <row r="176" spans="1:9" ht="15">
      <c r="A176" s="66">
        <f t="shared" si="17"/>
        <v>158</v>
      </c>
      <c r="B176" s="67">
        <f t="shared" si="18"/>
        <v>12</v>
      </c>
      <c r="C176" s="68">
        <f t="shared" si="19"/>
        <v>2032</v>
      </c>
      <c r="D176" s="69">
        <f t="shared" si="20"/>
        <v>183607.67388894298</v>
      </c>
      <c r="E176" s="62">
        <f t="shared" si="14"/>
        <v>765.0319745372625</v>
      </c>
      <c r="F176" s="63">
        <f t="shared" si="15"/>
        <v>577.0220829930851</v>
      </c>
      <c r="G176" s="70">
        <f t="shared" si="16"/>
        <v>183030.6518059499</v>
      </c>
      <c r="H176" s="71">
        <f>(1-G$3)*E176+F176</f>
        <v>944.2374307709711</v>
      </c>
      <c r="I176" s="24"/>
    </row>
    <row r="177" spans="1:9" ht="15">
      <c r="A177" s="66">
        <f t="shared" si="17"/>
        <v>159</v>
      </c>
      <c r="B177" s="67">
        <f t="shared" si="18"/>
        <v>1</v>
      </c>
      <c r="C177" s="68">
        <f t="shared" si="19"/>
        <v>2033</v>
      </c>
      <c r="D177" s="69">
        <f t="shared" si="20"/>
        <v>183030.6518059499</v>
      </c>
      <c r="E177" s="62">
        <f t="shared" si="14"/>
        <v>762.6277158581246</v>
      </c>
      <c r="F177" s="63">
        <f t="shared" si="15"/>
        <v>579.426341672223</v>
      </c>
      <c r="G177" s="70">
        <f t="shared" si="16"/>
        <v>182451.22546427767</v>
      </c>
      <c r="H177" s="71">
        <f>(1-G$3)*E177+F177</f>
        <v>945.4876452841228</v>
      </c>
      <c r="I177" s="24"/>
    </row>
    <row r="178" spans="1:9" ht="15">
      <c r="A178" s="66">
        <f t="shared" si="17"/>
        <v>160</v>
      </c>
      <c r="B178" s="67">
        <f t="shared" si="18"/>
        <v>2</v>
      </c>
      <c r="C178" s="68">
        <f t="shared" si="19"/>
        <v>2033</v>
      </c>
      <c r="D178" s="69">
        <f t="shared" si="20"/>
        <v>182451.22546427767</v>
      </c>
      <c r="E178" s="62">
        <f t="shared" si="14"/>
        <v>760.2134394344903</v>
      </c>
      <c r="F178" s="63">
        <f t="shared" si="15"/>
        <v>581.8406180958573</v>
      </c>
      <c r="G178" s="70">
        <f t="shared" si="16"/>
        <v>181869.3848461818</v>
      </c>
      <c r="H178" s="71">
        <f>(1-G$3)*E178+F178</f>
        <v>946.7430690244125</v>
      </c>
      <c r="I178" s="24"/>
    </row>
    <row r="179" spans="1:9" ht="15">
      <c r="A179" s="66">
        <f t="shared" si="17"/>
        <v>161</v>
      </c>
      <c r="B179" s="67">
        <f t="shared" si="18"/>
        <v>3</v>
      </c>
      <c r="C179" s="68">
        <f t="shared" si="19"/>
        <v>2033</v>
      </c>
      <c r="D179" s="69">
        <f t="shared" si="20"/>
        <v>181869.3848461818</v>
      </c>
      <c r="E179" s="62">
        <f t="shared" si="14"/>
        <v>757.7891035257576</v>
      </c>
      <c r="F179" s="63">
        <f t="shared" si="15"/>
        <v>584.26495400459</v>
      </c>
      <c r="G179" s="70">
        <f t="shared" si="16"/>
        <v>181285.11989217723</v>
      </c>
      <c r="H179" s="71">
        <f>(1-G$3)*E179+F179</f>
        <v>948.0037236969536</v>
      </c>
      <c r="I179" s="24"/>
    </row>
    <row r="180" spans="1:9" ht="15">
      <c r="A180" s="66">
        <f t="shared" si="17"/>
        <v>162</v>
      </c>
      <c r="B180" s="67">
        <f t="shared" si="18"/>
        <v>4</v>
      </c>
      <c r="C180" s="68">
        <f t="shared" si="19"/>
        <v>2033</v>
      </c>
      <c r="D180" s="69">
        <f t="shared" si="20"/>
        <v>181285.11989217723</v>
      </c>
      <c r="E180" s="62">
        <f t="shared" si="14"/>
        <v>755.3546662174052</v>
      </c>
      <c r="F180" s="63">
        <f t="shared" si="15"/>
        <v>586.6993913129423</v>
      </c>
      <c r="G180" s="70">
        <f t="shared" si="16"/>
        <v>180698.42050086427</v>
      </c>
      <c r="H180" s="71">
        <f>(1-G$3)*E180+F180</f>
        <v>949.2696310972968</v>
      </c>
      <c r="I180" s="24"/>
    </row>
    <row r="181" spans="1:9" ht="15">
      <c r="A181" s="66">
        <f t="shared" si="17"/>
        <v>163</v>
      </c>
      <c r="B181" s="67">
        <f t="shared" si="18"/>
        <v>5</v>
      </c>
      <c r="C181" s="68">
        <f t="shared" si="19"/>
        <v>2033</v>
      </c>
      <c r="D181" s="69">
        <f t="shared" si="20"/>
        <v>180698.42050086427</v>
      </c>
      <c r="E181" s="62">
        <f t="shared" si="14"/>
        <v>752.9100854202678</v>
      </c>
      <c r="F181" s="63">
        <f t="shared" si="15"/>
        <v>589.1439721100797</v>
      </c>
      <c r="G181" s="70">
        <f t="shared" si="16"/>
        <v>180109.27652875418</v>
      </c>
      <c r="H181" s="71">
        <f>(1-G$3)*E181+F181</f>
        <v>950.5408131118083</v>
      </c>
      <c r="I181" s="24"/>
    </row>
    <row r="182" spans="1:9" ht="15">
      <c r="A182" s="66">
        <f t="shared" si="17"/>
        <v>164</v>
      </c>
      <c r="B182" s="67">
        <f t="shared" si="18"/>
        <v>6</v>
      </c>
      <c r="C182" s="68">
        <f t="shared" si="19"/>
        <v>2033</v>
      </c>
      <c r="D182" s="69">
        <f t="shared" si="20"/>
        <v>180109.27652875418</v>
      </c>
      <c r="E182" s="62">
        <f t="shared" si="14"/>
        <v>750.4553188698092</v>
      </c>
      <c r="F182" s="63">
        <f t="shared" si="15"/>
        <v>591.5987386605384</v>
      </c>
      <c r="G182" s="70">
        <f t="shared" si="16"/>
        <v>179517.67779009364</v>
      </c>
      <c r="H182" s="71">
        <f>(1-G$3)*E182+F182</f>
        <v>951.8172917180468</v>
      </c>
      <c r="I182" s="24"/>
    </row>
    <row r="183" spans="1:9" ht="15">
      <c r="A183" s="66">
        <f t="shared" si="17"/>
        <v>165</v>
      </c>
      <c r="B183" s="67">
        <f t="shared" si="18"/>
        <v>7</v>
      </c>
      <c r="C183" s="68">
        <f t="shared" si="19"/>
        <v>2033</v>
      </c>
      <c r="D183" s="69">
        <f t="shared" si="20"/>
        <v>179517.67779009364</v>
      </c>
      <c r="E183" s="62">
        <f t="shared" si="14"/>
        <v>747.9903241253902</v>
      </c>
      <c r="F183" s="63">
        <f t="shared" si="15"/>
        <v>594.0637334049574</v>
      </c>
      <c r="G183" s="70">
        <f t="shared" si="16"/>
        <v>178923.61405668868</v>
      </c>
      <c r="H183" s="71">
        <f>(1-G$3)*E183+F183</f>
        <v>953.0990889851446</v>
      </c>
      <c r="I183" s="24"/>
    </row>
    <row r="184" spans="1:9" ht="15">
      <c r="A184" s="66">
        <f t="shared" si="17"/>
        <v>166</v>
      </c>
      <c r="B184" s="67">
        <f t="shared" si="18"/>
        <v>8</v>
      </c>
      <c r="C184" s="68">
        <f t="shared" si="19"/>
        <v>2033</v>
      </c>
      <c r="D184" s="69">
        <f t="shared" si="20"/>
        <v>178923.61405668868</v>
      </c>
      <c r="E184" s="62">
        <f t="shared" si="14"/>
        <v>745.5150585695361</v>
      </c>
      <c r="F184" s="63">
        <f t="shared" si="15"/>
        <v>596.5389989608115</v>
      </c>
      <c r="G184" s="70">
        <f t="shared" si="16"/>
        <v>178327.07505772787</v>
      </c>
      <c r="H184" s="71">
        <f>(1-G$3)*E184+F184</f>
        <v>954.3862270741888</v>
      </c>
      <c r="I184" s="24"/>
    </row>
    <row r="185" spans="1:9" ht="15">
      <c r="A185" s="66">
        <f t="shared" si="17"/>
        <v>167</v>
      </c>
      <c r="B185" s="67">
        <f t="shared" si="18"/>
        <v>9</v>
      </c>
      <c r="C185" s="68">
        <f t="shared" si="19"/>
        <v>2033</v>
      </c>
      <c r="D185" s="69">
        <f t="shared" si="20"/>
        <v>178327.07505772787</v>
      </c>
      <c r="E185" s="62">
        <f t="shared" si="14"/>
        <v>743.0294794071996</v>
      </c>
      <c r="F185" s="63">
        <f t="shared" si="15"/>
        <v>599.024578123148</v>
      </c>
      <c r="G185" s="70">
        <f t="shared" si="16"/>
        <v>177728.05047960472</v>
      </c>
      <c r="H185" s="71">
        <f>(1-G$3)*E185+F185</f>
        <v>955.6787282386038</v>
      </c>
      <c r="I185" s="24"/>
    </row>
    <row r="186" spans="1:9" ht="15">
      <c r="A186" s="66">
        <f t="shared" si="17"/>
        <v>168</v>
      </c>
      <c r="B186" s="67">
        <f t="shared" si="18"/>
        <v>10</v>
      </c>
      <c r="C186" s="68">
        <f t="shared" si="19"/>
        <v>2033</v>
      </c>
      <c r="D186" s="69">
        <f t="shared" si="20"/>
        <v>177728.05047960472</v>
      </c>
      <c r="E186" s="62">
        <f t="shared" si="14"/>
        <v>740.5335436650197</v>
      </c>
      <c r="F186" s="63">
        <f t="shared" si="15"/>
        <v>601.5205138653279</v>
      </c>
      <c r="G186" s="70">
        <f t="shared" si="16"/>
        <v>177126.52996573938</v>
      </c>
      <c r="H186" s="71">
        <f>(1-G$3)*E186+F186</f>
        <v>956.9766148245374</v>
      </c>
      <c r="I186" s="24"/>
    </row>
    <row r="187" spans="1:9" ht="15">
      <c r="A187" s="66">
        <f t="shared" si="17"/>
        <v>169</v>
      </c>
      <c r="B187" s="67">
        <f t="shared" si="18"/>
        <v>11</v>
      </c>
      <c r="C187" s="68">
        <f t="shared" si="19"/>
        <v>2033</v>
      </c>
      <c r="D187" s="69">
        <f t="shared" si="20"/>
        <v>177126.52996573938</v>
      </c>
      <c r="E187" s="62">
        <f t="shared" si="14"/>
        <v>738.0272081905808</v>
      </c>
      <c r="F187" s="63">
        <f t="shared" si="15"/>
        <v>604.0268493397667</v>
      </c>
      <c r="G187" s="70">
        <f t="shared" si="16"/>
        <v>176522.5031163996</v>
      </c>
      <c r="H187" s="71">
        <f>(1-G$3)*E187+F187</f>
        <v>958.2799092712455</v>
      </c>
      <c r="I187" s="24"/>
    </row>
    <row r="188" spans="1:9" ht="15">
      <c r="A188" s="66">
        <f t="shared" si="17"/>
        <v>170</v>
      </c>
      <c r="B188" s="67">
        <f t="shared" si="18"/>
        <v>12</v>
      </c>
      <c r="C188" s="68">
        <f t="shared" si="19"/>
        <v>2033</v>
      </c>
      <c r="D188" s="69">
        <f t="shared" si="20"/>
        <v>176522.5031163996</v>
      </c>
      <c r="E188" s="62">
        <f t="shared" si="14"/>
        <v>735.510429651665</v>
      </c>
      <c r="F188" s="63">
        <f t="shared" si="15"/>
        <v>606.5436278786825</v>
      </c>
      <c r="G188" s="70">
        <f t="shared" si="16"/>
        <v>175915.95948852092</v>
      </c>
      <c r="H188" s="71">
        <f>(1-G$3)*E188+F188</f>
        <v>959.5886341114817</v>
      </c>
      <c r="I188" s="24"/>
    </row>
    <row r="189" spans="1:9" ht="15">
      <c r="A189" s="66">
        <f t="shared" si="17"/>
        <v>171</v>
      </c>
      <c r="B189" s="67">
        <f t="shared" si="18"/>
        <v>1</v>
      </c>
      <c r="C189" s="68">
        <f t="shared" si="19"/>
        <v>2034</v>
      </c>
      <c r="D189" s="69">
        <f t="shared" si="20"/>
        <v>175915.95948852092</v>
      </c>
      <c r="E189" s="62">
        <f t="shared" si="14"/>
        <v>732.9831645355039</v>
      </c>
      <c r="F189" s="63">
        <f t="shared" si="15"/>
        <v>609.0708929948437</v>
      </c>
      <c r="G189" s="70">
        <f t="shared" si="16"/>
        <v>175306.88859552608</v>
      </c>
      <c r="H189" s="71">
        <f>(1-G$3)*E189+F189</f>
        <v>960.9028119718855</v>
      </c>
      <c r="I189" s="24"/>
    </row>
    <row r="190" spans="1:9" ht="15">
      <c r="A190" s="66">
        <f t="shared" si="17"/>
        <v>172</v>
      </c>
      <c r="B190" s="67">
        <f t="shared" si="18"/>
        <v>2</v>
      </c>
      <c r="C190" s="68">
        <f t="shared" si="19"/>
        <v>2034</v>
      </c>
      <c r="D190" s="69">
        <f t="shared" si="20"/>
        <v>175306.88859552608</v>
      </c>
      <c r="E190" s="62">
        <f t="shared" si="14"/>
        <v>730.4453691480253</v>
      </c>
      <c r="F190" s="63">
        <f t="shared" si="15"/>
        <v>611.6086883823223</v>
      </c>
      <c r="G190" s="70">
        <f t="shared" si="16"/>
        <v>174695.27990714376</v>
      </c>
      <c r="H190" s="71">
        <f>(1-G$3)*E190+F190</f>
        <v>962.2224655733744</v>
      </c>
      <c r="I190" s="24"/>
    </row>
    <row r="191" spans="1:9" ht="15">
      <c r="A191" s="66">
        <f t="shared" si="17"/>
        <v>173</v>
      </c>
      <c r="B191" s="67">
        <f t="shared" si="18"/>
        <v>3</v>
      </c>
      <c r="C191" s="68">
        <f t="shared" si="19"/>
        <v>2034</v>
      </c>
      <c r="D191" s="69">
        <f t="shared" si="20"/>
        <v>174695.27990714376</v>
      </c>
      <c r="E191" s="62">
        <f t="shared" si="14"/>
        <v>727.8969996130991</v>
      </c>
      <c r="F191" s="63">
        <f t="shared" si="15"/>
        <v>614.1570579172485</v>
      </c>
      <c r="G191" s="70">
        <f t="shared" si="16"/>
        <v>174081.12284922652</v>
      </c>
      <c r="H191" s="71">
        <f>(1-G$3)*E191+F191</f>
        <v>963.5476177315361</v>
      </c>
      <c r="I191" s="24"/>
    </row>
    <row r="192" spans="1:9" ht="15">
      <c r="A192" s="66">
        <f t="shared" si="17"/>
        <v>174</v>
      </c>
      <c r="B192" s="67">
        <f t="shared" si="18"/>
        <v>4</v>
      </c>
      <c r="C192" s="68">
        <f t="shared" si="19"/>
        <v>2034</v>
      </c>
      <c r="D192" s="69">
        <f t="shared" si="20"/>
        <v>174081.12284922652</v>
      </c>
      <c r="E192" s="62">
        <f t="shared" si="14"/>
        <v>725.3380118717772</v>
      </c>
      <c r="F192" s="63">
        <f t="shared" si="15"/>
        <v>616.7160456585704</v>
      </c>
      <c r="G192" s="70">
        <f t="shared" si="16"/>
        <v>173464.40680356795</v>
      </c>
      <c r="H192" s="71">
        <f>(1-G$3)*E192+F192</f>
        <v>964.8782913570234</v>
      </c>
      <c r="I192" s="24"/>
    </row>
    <row r="193" spans="1:9" ht="15">
      <c r="A193" s="66">
        <f t="shared" si="17"/>
        <v>175</v>
      </c>
      <c r="B193" s="67">
        <f t="shared" si="18"/>
        <v>5</v>
      </c>
      <c r="C193" s="68">
        <f t="shared" si="19"/>
        <v>2034</v>
      </c>
      <c r="D193" s="69">
        <f t="shared" si="20"/>
        <v>173464.40680356795</v>
      </c>
      <c r="E193" s="62">
        <f t="shared" si="14"/>
        <v>722.7683616815331</v>
      </c>
      <c r="F193" s="63">
        <f t="shared" si="15"/>
        <v>619.2856958488145</v>
      </c>
      <c r="G193" s="70">
        <f t="shared" si="16"/>
        <v>172845.12110771914</v>
      </c>
      <c r="H193" s="71">
        <f>(1-G$3)*E193+F193</f>
        <v>966.2145094559503</v>
      </c>
      <c r="I193" s="24"/>
    </row>
    <row r="194" spans="1:9" ht="15">
      <c r="A194" s="66">
        <f t="shared" si="17"/>
        <v>176</v>
      </c>
      <c r="B194" s="67">
        <f t="shared" si="18"/>
        <v>6</v>
      </c>
      <c r="C194" s="68">
        <f t="shared" si="19"/>
        <v>2034</v>
      </c>
      <c r="D194" s="69">
        <f t="shared" si="20"/>
        <v>172845.12110771914</v>
      </c>
      <c r="E194" s="62">
        <f t="shared" si="14"/>
        <v>720.1880046154964</v>
      </c>
      <c r="F194" s="63">
        <f t="shared" si="15"/>
        <v>621.8660529148511</v>
      </c>
      <c r="G194" s="70">
        <f t="shared" si="16"/>
        <v>172223.2550548043</v>
      </c>
      <c r="H194" s="71">
        <f>(1-G$3)*E194+F194</f>
        <v>967.5562951302894</v>
      </c>
      <c r="I194" s="24"/>
    </row>
    <row r="195" spans="1:9" ht="15">
      <c r="A195" s="66">
        <f t="shared" si="17"/>
        <v>177</v>
      </c>
      <c r="B195" s="67">
        <f t="shared" si="18"/>
        <v>7</v>
      </c>
      <c r="C195" s="68">
        <f t="shared" si="19"/>
        <v>2034</v>
      </c>
      <c r="D195" s="69">
        <f t="shared" si="20"/>
        <v>172223.2550548043</v>
      </c>
      <c r="E195" s="62">
        <f t="shared" si="14"/>
        <v>717.5968960616846</v>
      </c>
      <c r="F195" s="63">
        <f t="shared" si="15"/>
        <v>624.457161468663</v>
      </c>
      <c r="G195" s="70">
        <f t="shared" si="16"/>
        <v>171598.79789333564</v>
      </c>
      <c r="H195" s="71">
        <f>(1-G$3)*E195+F195</f>
        <v>968.9036715782715</v>
      </c>
      <c r="I195" s="24"/>
    </row>
    <row r="196" spans="1:9" ht="15">
      <c r="A196" s="66">
        <f t="shared" si="17"/>
        <v>178</v>
      </c>
      <c r="B196" s="67">
        <f t="shared" si="18"/>
        <v>8</v>
      </c>
      <c r="C196" s="68">
        <f t="shared" si="19"/>
        <v>2034</v>
      </c>
      <c r="D196" s="69">
        <f t="shared" si="20"/>
        <v>171598.79789333564</v>
      </c>
      <c r="E196" s="62">
        <f t="shared" si="14"/>
        <v>714.9949912222319</v>
      </c>
      <c r="F196" s="63">
        <f t="shared" si="15"/>
        <v>627.0590663081157</v>
      </c>
      <c r="G196" s="70">
        <f t="shared" si="16"/>
        <v>170971.73882702753</v>
      </c>
      <c r="H196" s="71">
        <f>(1-G$3)*E196+F196</f>
        <v>970.256662094787</v>
      </c>
      <c r="I196" s="24"/>
    </row>
    <row r="197" spans="1:9" ht="15">
      <c r="A197" s="66">
        <f t="shared" si="17"/>
        <v>179</v>
      </c>
      <c r="B197" s="67">
        <f t="shared" si="18"/>
        <v>9</v>
      </c>
      <c r="C197" s="68">
        <f t="shared" si="19"/>
        <v>2034</v>
      </c>
      <c r="D197" s="69">
        <f t="shared" si="20"/>
        <v>170971.73882702753</v>
      </c>
      <c r="E197" s="62">
        <f t="shared" si="14"/>
        <v>712.3822451126148</v>
      </c>
      <c r="F197" s="63">
        <f t="shared" si="15"/>
        <v>629.6718124177328</v>
      </c>
      <c r="G197" s="70">
        <f t="shared" si="16"/>
        <v>170342.06701460978</v>
      </c>
      <c r="H197" s="71">
        <f>(1-G$3)*E197+F197</f>
        <v>971.6152900717879</v>
      </c>
      <c r="I197" s="24"/>
    </row>
    <row r="198" spans="1:9" ht="15">
      <c r="A198" s="66">
        <f t="shared" si="17"/>
        <v>180</v>
      </c>
      <c r="B198" s="67">
        <f t="shared" si="18"/>
        <v>10</v>
      </c>
      <c r="C198" s="68">
        <f t="shared" si="19"/>
        <v>2034</v>
      </c>
      <c r="D198" s="69">
        <f t="shared" si="20"/>
        <v>170342.06701460978</v>
      </c>
      <c r="E198" s="62">
        <f t="shared" si="14"/>
        <v>709.7586125608741</v>
      </c>
      <c r="F198" s="63">
        <f t="shared" si="15"/>
        <v>632.2954449694735</v>
      </c>
      <c r="G198" s="70">
        <f t="shared" si="16"/>
        <v>169709.77156964032</v>
      </c>
      <c r="H198" s="71">
        <f>(1-G$3)*E198+F198</f>
        <v>972.979578998693</v>
      </c>
      <c r="I198" s="24"/>
    </row>
    <row r="199" spans="1:9" ht="15">
      <c r="A199" s="66">
        <f t="shared" si="17"/>
        <v>181</v>
      </c>
      <c r="B199" s="67">
        <f t="shared" si="18"/>
        <v>11</v>
      </c>
      <c r="C199" s="68">
        <f t="shared" si="19"/>
        <v>2034</v>
      </c>
      <c r="D199" s="69">
        <f t="shared" si="20"/>
        <v>169709.77156964032</v>
      </c>
      <c r="E199" s="62">
        <f t="shared" si="14"/>
        <v>707.1240482068347</v>
      </c>
      <c r="F199" s="63">
        <f t="shared" si="15"/>
        <v>634.9300093235129</v>
      </c>
      <c r="G199" s="70">
        <f t="shared" si="16"/>
        <v>169074.8415603168</v>
      </c>
      <c r="H199" s="71">
        <f>(1-G$3)*E199+F199</f>
        <v>974.3495524627936</v>
      </c>
      <c r="I199" s="24"/>
    </row>
    <row r="200" spans="1:9" ht="15">
      <c r="A200" s="66">
        <f t="shared" si="17"/>
        <v>182</v>
      </c>
      <c r="B200" s="67">
        <f t="shared" si="18"/>
        <v>12</v>
      </c>
      <c r="C200" s="68">
        <f t="shared" si="19"/>
        <v>2034</v>
      </c>
      <c r="D200" s="69">
        <f t="shared" si="20"/>
        <v>169074.8415603168</v>
      </c>
      <c r="E200" s="62">
        <f t="shared" si="14"/>
        <v>704.4785065013201</v>
      </c>
      <c r="F200" s="63">
        <f t="shared" si="15"/>
        <v>637.5755510290275</v>
      </c>
      <c r="G200" s="70">
        <f t="shared" si="16"/>
        <v>168437.26600928776</v>
      </c>
      <c r="H200" s="71">
        <f>(1-G$3)*E200+F200</f>
        <v>975.7252341496611</v>
      </c>
      <c r="I200" s="24"/>
    </row>
    <row r="201" spans="1:9" ht="15">
      <c r="A201" s="66">
        <f t="shared" si="17"/>
        <v>183</v>
      </c>
      <c r="B201" s="67">
        <f t="shared" si="18"/>
        <v>1</v>
      </c>
      <c r="C201" s="68">
        <f t="shared" si="19"/>
        <v>2035</v>
      </c>
      <c r="D201" s="69">
        <f t="shared" si="20"/>
        <v>168437.26600928776</v>
      </c>
      <c r="E201" s="62">
        <f t="shared" si="14"/>
        <v>701.8219417053657</v>
      </c>
      <c r="F201" s="63">
        <f t="shared" si="15"/>
        <v>640.2321158249819</v>
      </c>
      <c r="G201" s="70">
        <f t="shared" si="16"/>
        <v>167797.0338934628</v>
      </c>
      <c r="H201" s="71">
        <f>(1-G$3)*E201+F201</f>
        <v>977.1066478435573</v>
      </c>
      <c r="I201" s="24"/>
    </row>
    <row r="202" spans="1:9" ht="15">
      <c r="A202" s="66">
        <f t="shared" si="17"/>
        <v>184</v>
      </c>
      <c r="B202" s="67">
        <f t="shared" si="18"/>
        <v>2</v>
      </c>
      <c r="C202" s="68">
        <f t="shared" si="19"/>
        <v>2035</v>
      </c>
      <c r="D202" s="69">
        <f t="shared" si="20"/>
        <v>167797.0338934628</v>
      </c>
      <c r="E202" s="62">
        <f t="shared" si="14"/>
        <v>699.1543078894283</v>
      </c>
      <c r="F202" s="63">
        <f t="shared" si="15"/>
        <v>642.8997496409193</v>
      </c>
      <c r="G202" s="70">
        <f t="shared" si="16"/>
        <v>167154.13414382187</v>
      </c>
      <c r="H202" s="71">
        <f>(1-G$3)*E202+F202</f>
        <v>978.4938174278448</v>
      </c>
      <c r="I202" s="24"/>
    </row>
    <row r="203" spans="1:9" ht="15">
      <c r="A203" s="66">
        <f t="shared" si="17"/>
        <v>185</v>
      </c>
      <c r="B203" s="67">
        <f t="shared" si="18"/>
        <v>3</v>
      </c>
      <c r="C203" s="68">
        <f t="shared" si="19"/>
        <v>2035</v>
      </c>
      <c r="D203" s="69">
        <f t="shared" si="20"/>
        <v>167154.13414382187</v>
      </c>
      <c r="E203" s="62">
        <f t="shared" si="14"/>
        <v>696.4755589325911</v>
      </c>
      <c r="F203" s="63">
        <f t="shared" si="15"/>
        <v>645.5784985977565</v>
      </c>
      <c r="G203" s="70">
        <f t="shared" si="16"/>
        <v>166508.5556452241</v>
      </c>
      <c r="H203" s="71">
        <f>(1-G$3)*E203+F203</f>
        <v>979.8867668854002</v>
      </c>
      <c r="I203" s="24"/>
    </row>
    <row r="204" spans="1:9" ht="15">
      <c r="A204" s="66">
        <f t="shared" si="17"/>
        <v>186</v>
      </c>
      <c r="B204" s="67">
        <f t="shared" si="18"/>
        <v>4</v>
      </c>
      <c r="C204" s="68">
        <f t="shared" si="19"/>
        <v>2035</v>
      </c>
      <c r="D204" s="69">
        <f t="shared" si="20"/>
        <v>166508.5556452241</v>
      </c>
      <c r="E204" s="62">
        <f t="shared" si="14"/>
        <v>693.7856485217671</v>
      </c>
      <c r="F204" s="63">
        <f t="shared" si="15"/>
        <v>648.2684090085804</v>
      </c>
      <c r="G204" s="70">
        <f t="shared" si="16"/>
        <v>165860.28723621555</v>
      </c>
      <c r="H204" s="71">
        <f>(1-G$3)*E204+F204</f>
        <v>981.2855202990286</v>
      </c>
      <c r="I204" s="24"/>
    </row>
    <row r="205" spans="1:9" ht="15">
      <c r="A205" s="66">
        <f t="shared" si="17"/>
        <v>187</v>
      </c>
      <c r="B205" s="67">
        <f t="shared" si="18"/>
        <v>5</v>
      </c>
      <c r="C205" s="68">
        <f t="shared" si="19"/>
        <v>2035</v>
      </c>
      <c r="D205" s="69">
        <f t="shared" si="20"/>
        <v>165860.28723621555</v>
      </c>
      <c r="E205" s="62">
        <f t="shared" si="14"/>
        <v>691.0845301508981</v>
      </c>
      <c r="F205" s="63">
        <f t="shared" si="15"/>
        <v>650.9695273794495</v>
      </c>
      <c r="G205" s="70">
        <f t="shared" si="16"/>
        <v>165209.3177088361</v>
      </c>
      <c r="H205" s="71">
        <f>(1-G$3)*E205+F205</f>
        <v>982.6901018518805</v>
      </c>
      <c r="I205" s="24"/>
    </row>
    <row r="206" spans="1:9" ht="15">
      <c r="A206" s="66">
        <f t="shared" si="17"/>
        <v>188</v>
      </c>
      <c r="B206" s="67">
        <f t="shared" si="18"/>
        <v>6</v>
      </c>
      <c r="C206" s="68">
        <f t="shared" si="19"/>
        <v>2035</v>
      </c>
      <c r="D206" s="69">
        <f t="shared" si="20"/>
        <v>165209.3177088361</v>
      </c>
      <c r="E206" s="62">
        <f t="shared" si="14"/>
        <v>688.3721571201505</v>
      </c>
      <c r="F206" s="63">
        <f t="shared" si="15"/>
        <v>653.681900410197</v>
      </c>
      <c r="G206" s="70">
        <f t="shared" si="16"/>
        <v>164555.63580842593</v>
      </c>
      <c r="H206" s="71">
        <f>(1-G$3)*E206+F206</f>
        <v>984.1005358278693</v>
      </c>
      <c r="I206" s="24"/>
    </row>
    <row r="207" spans="1:9" ht="15">
      <c r="A207" s="66">
        <f t="shared" si="17"/>
        <v>189</v>
      </c>
      <c r="B207" s="67">
        <f t="shared" si="18"/>
        <v>7</v>
      </c>
      <c r="C207" s="68">
        <f t="shared" si="19"/>
        <v>2035</v>
      </c>
      <c r="D207" s="69">
        <f t="shared" si="20"/>
        <v>164555.63580842593</v>
      </c>
      <c r="E207" s="62">
        <f t="shared" si="14"/>
        <v>685.6484825351081</v>
      </c>
      <c r="F207" s="63">
        <f t="shared" si="15"/>
        <v>656.4055749952395</v>
      </c>
      <c r="G207" s="70">
        <f t="shared" si="16"/>
        <v>163899.2302334307</v>
      </c>
      <c r="H207" s="71">
        <f>(1-G$3)*E207+F207</f>
        <v>985.5168466120913</v>
      </c>
      <c r="I207" s="24"/>
    </row>
    <row r="208" spans="1:9" ht="15">
      <c r="A208" s="66">
        <f t="shared" si="17"/>
        <v>190</v>
      </c>
      <c r="B208" s="67">
        <f t="shared" si="18"/>
        <v>8</v>
      </c>
      <c r="C208" s="68">
        <f t="shared" si="19"/>
        <v>2035</v>
      </c>
      <c r="D208" s="69">
        <f t="shared" si="20"/>
        <v>163899.2302334307</v>
      </c>
      <c r="E208" s="62">
        <f t="shared" si="14"/>
        <v>682.9134593059612</v>
      </c>
      <c r="F208" s="63">
        <f t="shared" si="15"/>
        <v>659.1405982243864</v>
      </c>
      <c r="G208" s="70">
        <f t="shared" si="16"/>
        <v>163240.0896352063</v>
      </c>
      <c r="H208" s="71">
        <f>(1-G$3)*E208+F208</f>
        <v>986.9390586912477</v>
      </c>
      <c r="I208" s="24"/>
    </row>
    <row r="209" spans="1:9" ht="15">
      <c r="A209" s="66">
        <f t="shared" si="17"/>
        <v>191</v>
      </c>
      <c r="B209" s="67">
        <f t="shared" si="18"/>
        <v>9</v>
      </c>
      <c r="C209" s="68">
        <f t="shared" si="19"/>
        <v>2035</v>
      </c>
      <c r="D209" s="69">
        <f t="shared" si="20"/>
        <v>163240.0896352063</v>
      </c>
      <c r="E209" s="62">
        <f t="shared" si="14"/>
        <v>680.167040146693</v>
      </c>
      <c r="F209" s="63">
        <f t="shared" si="15"/>
        <v>661.8870173836546</v>
      </c>
      <c r="G209" s="70">
        <f t="shared" si="16"/>
        <v>162578.20261782265</v>
      </c>
      <c r="H209" s="71">
        <f>(1-G$3)*E209+F209</f>
        <v>988.3671966540671</v>
      </c>
      <c r="I209" s="24"/>
    </row>
    <row r="210" spans="1:9" ht="15">
      <c r="A210" s="66">
        <f t="shared" si="17"/>
        <v>192</v>
      </c>
      <c r="B210" s="67">
        <f t="shared" si="18"/>
        <v>10</v>
      </c>
      <c r="C210" s="68">
        <f t="shared" si="19"/>
        <v>2035</v>
      </c>
      <c r="D210" s="69">
        <f t="shared" si="20"/>
        <v>162578.20261782265</v>
      </c>
      <c r="E210" s="62">
        <f t="shared" si="14"/>
        <v>677.4091775742611</v>
      </c>
      <c r="F210" s="63">
        <f t="shared" si="15"/>
        <v>664.6448799560865</v>
      </c>
      <c r="G210" s="70">
        <f t="shared" si="16"/>
        <v>161913.55773786656</v>
      </c>
      <c r="H210" s="71">
        <f>(1-G$3)*E210+F210</f>
        <v>989.8012851917317</v>
      </c>
      <c r="I210" s="24"/>
    </row>
    <row r="211" spans="1:9" ht="15">
      <c r="A211" s="66">
        <f t="shared" si="17"/>
        <v>193</v>
      </c>
      <c r="B211" s="67">
        <f t="shared" si="18"/>
        <v>11</v>
      </c>
      <c r="C211" s="68">
        <f t="shared" si="19"/>
        <v>2035</v>
      </c>
      <c r="D211" s="69">
        <f t="shared" si="20"/>
        <v>161913.55773786656</v>
      </c>
      <c r="E211" s="62">
        <f aca="true" t="shared" si="21" ref="E211:E274">IF(I$5=1,D$8,G$8)*D211/12</f>
        <v>674.6398239077774</v>
      </c>
      <c r="F211" s="63">
        <f aca="true" t="shared" si="22" ref="F211:F274">IF(I$5=1,$D$9-E211,0)</f>
        <v>667.4142336225701</v>
      </c>
      <c r="G211" s="70">
        <f aca="true" t="shared" si="23" ref="G211:G274">D211-F211</f>
        <v>161246.14350424398</v>
      </c>
      <c r="H211" s="71">
        <f>(1-G$3)*E211+F211</f>
        <v>991.2413490983033</v>
      </c>
      <c r="I211" s="24"/>
    </row>
    <row r="212" spans="1:9" ht="15">
      <c r="A212" s="66">
        <f aca="true" t="shared" si="24" ref="A212:A275">A211+1</f>
        <v>194</v>
      </c>
      <c r="B212" s="67">
        <f aca="true" t="shared" si="25" ref="B212:B275">MOD(B211,12)+1</f>
        <v>12</v>
      </c>
      <c r="C212" s="68">
        <f aca="true" t="shared" si="26" ref="C212:C275">IF(B211=12,C211+1,C211)</f>
        <v>2035</v>
      </c>
      <c r="D212" s="69">
        <f t="shared" si="20"/>
        <v>161246.14350424398</v>
      </c>
      <c r="E212" s="62">
        <f t="shared" si="21"/>
        <v>671.8589312676833</v>
      </c>
      <c r="F212" s="63">
        <f t="shared" si="22"/>
        <v>670.1951262626643</v>
      </c>
      <c r="G212" s="70">
        <f t="shared" si="23"/>
        <v>160575.94837798132</v>
      </c>
      <c r="H212" s="71">
        <f>(1-G$3)*E212+F212</f>
        <v>992.6874132711523</v>
      </c>
      <c r="I212" s="24"/>
    </row>
    <row r="213" spans="1:9" ht="15">
      <c r="A213" s="66">
        <f t="shared" si="24"/>
        <v>195</v>
      </c>
      <c r="B213" s="67">
        <f t="shared" si="25"/>
        <v>1</v>
      </c>
      <c r="C213" s="68">
        <f t="shared" si="26"/>
        <v>2036</v>
      </c>
      <c r="D213" s="69">
        <f aca="true" t="shared" si="27" ref="D213:D276">G212</f>
        <v>160575.94837798132</v>
      </c>
      <c r="E213" s="62">
        <f t="shared" si="21"/>
        <v>669.0664515749222</v>
      </c>
      <c r="F213" s="63">
        <f t="shared" si="22"/>
        <v>672.9876059554254</v>
      </c>
      <c r="G213" s="70">
        <f t="shared" si="23"/>
        <v>159902.9607720259</v>
      </c>
      <c r="H213" s="71">
        <f>(1-G$3)*E213+F213</f>
        <v>994.139502711388</v>
      </c>
      <c r="I213" s="24"/>
    </row>
    <row r="214" spans="1:9" ht="15">
      <c r="A214" s="66">
        <f t="shared" si="24"/>
        <v>196</v>
      </c>
      <c r="B214" s="67">
        <f t="shared" si="25"/>
        <v>2</v>
      </c>
      <c r="C214" s="68">
        <f t="shared" si="26"/>
        <v>2036</v>
      </c>
      <c r="D214" s="69">
        <f t="shared" si="27"/>
        <v>159902.9607720259</v>
      </c>
      <c r="E214" s="62">
        <f t="shared" si="21"/>
        <v>666.262336550108</v>
      </c>
      <c r="F214" s="63">
        <f t="shared" si="22"/>
        <v>675.7917209802396</v>
      </c>
      <c r="G214" s="70">
        <f t="shared" si="23"/>
        <v>159227.16905104567</v>
      </c>
      <c r="H214" s="71">
        <f>(1-G$3)*E214+F214</f>
        <v>995.5976425242914</v>
      </c>
      <c r="I214" s="24"/>
    </row>
    <row r="215" spans="1:9" ht="15">
      <c r="A215" s="66">
        <f t="shared" si="24"/>
        <v>197</v>
      </c>
      <c r="B215" s="67">
        <f t="shared" si="25"/>
        <v>3</v>
      </c>
      <c r="C215" s="68">
        <f t="shared" si="26"/>
        <v>2036</v>
      </c>
      <c r="D215" s="69">
        <f t="shared" si="27"/>
        <v>159227.16905104567</v>
      </c>
      <c r="E215" s="62">
        <f t="shared" si="21"/>
        <v>663.4465377126903</v>
      </c>
      <c r="F215" s="63">
        <f t="shared" si="22"/>
        <v>678.6075198176572</v>
      </c>
      <c r="G215" s="70">
        <f t="shared" si="23"/>
        <v>158548.561531228</v>
      </c>
      <c r="H215" s="71">
        <f>(1-G$3)*E215+F215</f>
        <v>997.0618579197486</v>
      </c>
      <c r="I215" s="24"/>
    </row>
    <row r="216" spans="1:9" ht="15">
      <c r="A216" s="66">
        <f t="shared" si="24"/>
        <v>198</v>
      </c>
      <c r="B216" s="67">
        <f t="shared" si="25"/>
        <v>4</v>
      </c>
      <c r="C216" s="68">
        <f t="shared" si="26"/>
        <v>2036</v>
      </c>
      <c r="D216" s="69">
        <f t="shared" si="27"/>
        <v>158548.561531228</v>
      </c>
      <c r="E216" s="62">
        <f t="shared" si="21"/>
        <v>660.6190063801167</v>
      </c>
      <c r="F216" s="63">
        <f t="shared" si="22"/>
        <v>681.4350511502308</v>
      </c>
      <c r="G216" s="70">
        <f t="shared" si="23"/>
        <v>157867.12648007777</v>
      </c>
      <c r="H216" s="71">
        <f>(1-G$3)*E216+F216</f>
        <v>998.5321742126869</v>
      </c>
      <c r="I216" s="24"/>
    </row>
    <row r="217" spans="1:9" ht="15">
      <c r="A217" s="66">
        <f t="shared" si="24"/>
        <v>199</v>
      </c>
      <c r="B217" s="67">
        <f t="shared" si="25"/>
        <v>5</v>
      </c>
      <c r="C217" s="68">
        <f t="shared" si="26"/>
        <v>2036</v>
      </c>
      <c r="D217" s="69">
        <f t="shared" si="27"/>
        <v>157867.12648007777</v>
      </c>
      <c r="E217" s="62">
        <f t="shared" si="21"/>
        <v>657.7796936669907</v>
      </c>
      <c r="F217" s="63">
        <f t="shared" si="22"/>
        <v>684.2743638633568</v>
      </c>
      <c r="G217" s="70">
        <f t="shared" si="23"/>
        <v>157182.8521162144</v>
      </c>
      <c r="H217" s="71">
        <f>(1-G$3)*E217+F217</f>
        <v>1000.0086168235123</v>
      </c>
      <c r="I217" s="24"/>
    </row>
    <row r="218" spans="1:9" ht="15">
      <c r="A218" s="66">
        <f t="shared" si="24"/>
        <v>200</v>
      </c>
      <c r="B218" s="67">
        <f t="shared" si="25"/>
        <v>6</v>
      </c>
      <c r="C218" s="68">
        <f t="shared" si="26"/>
        <v>2036</v>
      </c>
      <c r="D218" s="69">
        <f t="shared" si="27"/>
        <v>157182.8521162144</v>
      </c>
      <c r="E218" s="62">
        <f t="shared" si="21"/>
        <v>654.9285504842268</v>
      </c>
      <c r="F218" s="63">
        <f t="shared" si="22"/>
        <v>687.1255070461208</v>
      </c>
      <c r="G218" s="70">
        <f t="shared" si="23"/>
        <v>156495.72660916828</v>
      </c>
      <c r="H218" s="71">
        <f>(1-G$3)*E218+F218</f>
        <v>1001.4912112785496</v>
      </c>
      <c r="I218" s="24"/>
    </row>
    <row r="219" spans="1:9" ht="15">
      <c r="A219" s="66">
        <f t="shared" si="24"/>
        <v>201</v>
      </c>
      <c r="B219" s="67">
        <f t="shared" si="25"/>
        <v>7</v>
      </c>
      <c r="C219" s="68">
        <f t="shared" si="26"/>
        <v>2036</v>
      </c>
      <c r="D219" s="69">
        <f t="shared" si="27"/>
        <v>156495.72660916828</v>
      </c>
      <c r="E219" s="62">
        <f t="shared" si="21"/>
        <v>652.0655275382012</v>
      </c>
      <c r="F219" s="63">
        <f t="shared" si="22"/>
        <v>689.9885299921464</v>
      </c>
      <c r="G219" s="70">
        <f t="shared" si="23"/>
        <v>155805.73807917614</v>
      </c>
      <c r="H219" s="71">
        <f>(1-G$3)*E219+F219</f>
        <v>1002.9799832104829</v>
      </c>
      <c r="I219" s="24"/>
    </row>
    <row r="220" spans="1:9" ht="15">
      <c r="A220" s="66">
        <f t="shared" si="24"/>
        <v>202</v>
      </c>
      <c r="B220" s="67">
        <f t="shared" si="25"/>
        <v>8</v>
      </c>
      <c r="C220" s="68">
        <f t="shared" si="26"/>
        <v>2036</v>
      </c>
      <c r="D220" s="69">
        <f t="shared" si="27"/>
        <v>155805.73807917614</v>
      </c>
      <c r="E220" s="62">
        <f t="shared" si="21"/>
        <v>649.1905753299006</v>
      </c>
      <c r="F220" s="63">
        <f t="shared" si="22"/>
        <v>692.8634822004469</v>
      </c>
      <c r="G220" s="70">
        <f t="shared" si="23"/>
        <v>155112.8745969757</v>
      </c>
      <c r="H220" s="71">
        <f>(1-G$3)*E220+F220</f>
        <v>1004.4749583587992</v>
      </c>
      <c r="I220" s="24"/>
    </row>
    <row r="221" spans="1:9" ht="15">
      <c r="A221" s="66">
        <f t="shared" si="24"/>
        <v>203</v>
      </c>
      <c r="B221" s="67">
        <f t="shared" si="25"/>
        <v>9</v>
      </c>
      <c r="C221" s="68">
        <f t="shared" si="26"/>
        <v>2036</v>
      </c>
      <c r="D221" s="69">
        <f t="shared" si="27"/>
        <v>155112.8745969757</v>
      </c>
      <c r="E221" s="62">
        <f t="shared" si="21"/>
        <v>646.3036441540654</v>
      </c>
      <c r="F221" s="63">
        <f t="shared" si="22"/>
        <v>695.7504133762822</v>
      </c>
      <c r="G221" s="70">
        <f t="shared" si="23"/>
        <v>154417.1241835994</v>
      </c>
      <c r="H221" s="71">
        <f>(1-G$3)*E221+F221</f>
        <v>1005.9761625702336</v>
      </c>
      <c r="I221" s="24"/>
    </row>
    <row r="222" spans="1:9" ht="15">
      <c r="A222" s="66">
        <f t="shared" si="24"/>
        <v>204</v>
      </c>
      <c r="B222" s="67">
        <f t="shared" si="25"/>
        <v>10</v>
      </c>
      <c r="C222" s="68">
        <f t="shared" si="26"/>
        <v>2036</v>
      </c>
      <c r="D222" s="69">
        <f t="shared" si="27"/>
        <v>154417.1241835994</v>
      </c>
      <c r="E222" s="62">
        <f t="shared" si="21"/>
        <v>643.4046840983309</v>
      </c>
      <c r="F222" s="63">
        <f t="shared" si="22"/>
        <v>698.6493734320167</v>
      </c>
      <c r="G222" s="70">
        <f t="shared" si="23"/>
        <v>153718.4748101674</v>
      </c>
      <c r="H222" s="71">
        <f>(1-G$3)*E222+F222</f>
        <v>1007.4836217992155</v>
      </c>
      <c r="I222" s="24"/>
    </row>
    <row r="223" spans="1:9" ht="15">
      <c r="A223" s="66">
        <f t="shared" si="24"/>
        <v>205</v>
      </c>
      <c r="B223" s="67">
        <f t="shared" si="25"/>
        <v>11</v>
      </c>
      <c r="C223" s="68">
        <f t="shared" si="26"/>
        <v>2036</v>
      </c>
      <c r="D223" s="69">
        <f t="shared" si="27"/>
        <v>153718.4748101674</v>
      </c>
      <c r="E223" s="62">
        <f t="shared" si="21"/>
        <v>640.4936450423642</v>
      </c>
      <c r="F223" s="63">
        <f t="shared" si="22"/>
        <v>701.5604124879834</v>
      </c>
      <c r="G223" s="70">
        <f t="shared" si="23"/>
        <v>153016.91439767941</v>
      </c>
      <c r="H223" s="71">
        <f>(1-G$3)*E223+F223</f>
        <v>1008.9973621083182</v>
      </c>
      <c r="I223" s="24"/>
    </row>
    <row r="224" spans="1:9" ht="15">
      <c r="A224" s="66">
        <f t="shared" si="24"/>
        <v>206</v>
      </c>
      <c r="B224" s="67">
        <f t="shared" si="25"/>
        <v>12</v>
      </c>
      <c r="C224" s="68">
        <f t="shared" si="26"/>
        <v>2036</v>
      </c>
      <c r="D224" s="69">
        <f t="shared" si="27"/>
        <v>153016.91439767941</v>
      </c>
      <c r="E224" s="62">
        <f t="shared" si="21"/>
        <v>637.5704766569976</v>
      </c>
      <c r="F224" s="63">
        <f t="shared" si="22"/>
        <v>704.48358087335</v>
      </c>
      <c r="G224" s="70">
        <f t="shared" si="23"/>
        <v>152312.43081680607</v>
      </c>
      <c r="H224" s="71">
        <f>(1-G$3)*E224+F224</f>
        <v>1010.5174096687088</v>
      </c>
      <c r="I224" s="24"/>
    </row>
    <row r="225" spans="1:9" ht="15">
      <c r="A225" s="66">
        <f t="shared" si="24"/>
        <v>207</v>
      </c>
      <c r="B225" s="67">
        <f t="shared" si="25"/>
        <v>1</v>
      </c>
      <c r="C225" s="68">
        <f t="shared" si="26"/>
        <v>2037</v>
      </c>
      <c r="D225" s="69">
        <f t="shared" si="27"/>
        <v>152312.43081680607</v>
      </c>
      <c r="E225" s="62">
        <f t="shared" si="21"/>
        <v>634.6351284033586</v>
      </c>
      <c r="F225" s="63">
        <f t="shared" si="22"/>
        <v>707.4189291269889</v>
      </c>
      <c r="G225" s="70">
        <f t="shared" si="23"/>
        <v>151605.01188767908</v>
      </c>
      <c r="H225" s="71">
        <f>(1-G$3)*E225+F225</f>
        <v>1012.043790760601</v>
      </c>
      <c r="I225" s="24"/>
    </row>
    <row r="226" spans="1:9" ht="15">
      <c r="A226" s="66">
        <f t="shared" si="24"/>
        <v>208</v>
      </c>
      <c r="B226" s="67">
        <f t="shared" si="25"/>
        <v>2</v>
      </c>
      <c r="C226" s="68">
        <f t="shared" si="26"/>
        <v>2037</v>
      </c>
      <c r="D226" s="69">
        <f t="shared" si="27"/>
        <v>151605.01188767908</v>
      </c>
      <c r="E226" s="62">
        <f t="shared" si="21"/>
        <v>631.6875495319962</v>
      </c>
      <c r="F226" s="63">
        <f t="shared" si="22"/>
        <v>710.3665079983514</v>
      </c>
      <c r="G226" s="70">
        <f t="shared" si="23"/>
        <v>150894.64537968073</v>
      </c>
      <c r="H226" s="71">
        <f>(1-G$3)*E226+F226</f>
        <v>1013.5765317737096</v>
      </c>
      <c r="I226" s="24"/>
    </row>
    <row r="227" spans="1:9" ht="15">
      <c r="A227" s="66">
        <f t="shared" si="24"/>
        <v>209</v>
      </c>
      <c r="B227" s="67">
        <f t="shared" si="25"/>
        <v>3</v>
      </c>
      <c r="C227" s="68">
        <f t="shared" si="26"/>
        <v>2037</v>
      </c>
      <c r="D227" s="69">
        <f t="shared" si="27"/>
        <v>150894.64537968073</v>
      </c>
      <c r="E227" s="62">
        <f t="shared" si="21"/>
        <v>628.727689082003</v>
      </c>
      <c r="F227" s="63">
        <f t="shared" si="22"/>
        <v>713.3263684483445</v>
      </c>
      <c r="G227" s="70">
        <f t="shared" si="23"/>
        <v>150181.31901123238</v>
      </c>
      <c r="H227" s="71">
        <f>(1-G$3)*E227+F227</f>
        <v>1015.1156592077059</v>
      </c>
      <c r="I227" s="24"/>
    </row>
    <row r="228" spans="1:9" ht="15">
      <c r="A228" s="66">
        <f t="shared" si="24"/>
        <v>210</v>
      </c>
      <c r="B228" s="67">
        <f t="shared" si="25"/>
        <v>4</v>
      </c>
      <c r="C228" s="68">
        <f t="shared" si="26"/>
        <v>2037</v>
      </c>
      <c r="D228" s="69">
        <f t="shared" si="27"/>
        <v>150181.31901123238</v>
      </c>
      <c r="E228" s="62">
        <f t="shared" si="21"/>
        <v>625.755495880135</v>
      </c>
      <c r="F228" s="63">
        <f t="shared" si="22"/>
        <v>716.2985616502126</v>
      </c>
      <c r="G228" s="70">
        <f t="shared" si="23"/>
        <v>149465.02044958217</v>
      </c>
      <c r="H228" s="71">
        <f>(1-G$3)*E228+F228</f>
        <v>1016.6611996726774</v>
      </c>
      <c r="I228" s="24"/>
    </row>
    <row r="229" spans="1:9" ht="15">
      <c r="A229" s="66">
        <f t="shared" si="24"/>
        <v>211</v>
      </c>
      <c r="B229" s="67">
        <f t="shared" si="25"/>
        <v>5</v>
      </c>
      <c r="C229" s="68">
        <f t="shared" si="26"/>
        <v>2037</v>
      </c>
      <c r="D229" s="69">
        <f t="shared" si="27"/>
        <v>149465.02044958217</v>
      </c>
      <c r="E229" s="62">
        <f t="shared" si="21"/>
        <v>622.7709185399257</v>
      </c>
      <c r="F229" s="63">
        <f t="shared" si="22"/>
        <v>719.2831389904219</v>
      </c>
      <c r="G229" s="70">
        <f t="shared" si="23"/>
        <v>148745.73731059174</v>
      </c>
      <c r="H229" s="71">
        <f>(1-G$3)*E229+F229</f>
        <v>1018.2131798895862</v>
      </c>
      <c r="I229" s="24"/>
    </row>
    <row r="230" spans="1:9" ht="15">
      <c r="A230" s="66">
        <f t="shared" si="24"/>
        <v>212</v>
      </c>
      <c r="B230" s="67">
        <f t="shared" si="25"/>
        <v>6</v>
      </c>
      <c r="C230" s="68">
        <f t="shared" si="26"/>
        <v>2037</v>
      </c>
      <c r="D230" s="69">
        <f t="shared" si="27"/>
        <v>148745.73731059174</v>
      </c>
      <c r="E230" s="62">
        <f t="shared" si="21"/>
        <v>619.7739054607989</v>
      </c>
      <c r="F230" s="63">
        <f t="shared" si="22"/>
        <v>722.2801520695486</v>
      </c>
      <c r="G230" s="70">
        <f t="shared" si="23"/>
        <v>148023.4571585222</v>
      </c>
      <c r="H230" s="71">
        <f>(1-G$3)*E230+F230</f>
        <v>1019.7716266907321</v>
      </c>
      <c r="I230" s="24"/>
    </row>
    <row r="231" spans="1:9" ht="15">
      <c r="A231" s="66">
        <f t="shared" si="24"/>
        <v>213</v>
      </c>
      <c r="B231" s="67">
        <f t="shared" si="25"/>
        <v>7</v>
      </c>
      <c r="C231" s="68">
        <f t="shared" si="26"/>
        <v>2037</v>
      </c>
      <c r="D231" s="69">
        <f t="shared" si="27"/>
        <v>148023.4571585222</v>
      </c>
      <c r="E231" s="62">
        <f t="shared" si="21"/>
        <v>616.7644048271758</v>
      </c>
      <c r="F231" s="63">
        <f t="shared" si="22"/>
        <v>725.2896527031718</v>
      </c>
      <c r="G231" s="70">
        <f t="shared" si="23"/>
        <v>147298.167505819</v>
      </c>
      <c r="H231" s="71">
        <f>(1-G$3)*E231+F231</f>
        <v>1021.3365670202161</v>
      </c>
      <c r="I231" s="24"/>
    </row>
    <row r="232" spans="1:9" ht="15">
      <c r="A232" s="66">
        <f t="shared" si="24"/>
        <v>214</v>
      </c>
      <c r="B232" s="67">
        <f t="shared" si="25"/>
        <v>8</v>
      </c>
      <c r="C232" s="68">
        <f t="shared" si="26"/>
        <v>2037</v>
      </c>
      <c r="D232" s="69">
        <f t="shared" si="27"/>
        <v>147298.167505819</v>
      </c>
      <c r="E232" s="62">
        <f t="shared" si="21"/>
        <v>613.7423646075791</v>
      </c>
      <c r="F232" s="63">
        <f t="shared" si="22"/>
        <v>728.3116929227684</v>
      </c>
      <c r="G232" s="70">
        <f t="shared" si="23"/>
        <v>146569.85581289625</v>
      </c>
      <c r="H232" s="71">
        <f>(1-G$3)*E232+F232</f>
        <v>1022.9080279344064</v>
      </c>
      <c r="I232" s="24"/>
    </row>
    <row r="233" spans="1:9" ht="15">
      <c r="A233" s="66">
        <f t="shared" si="24"/>
        <v>215</v>
      </c>
      <c r="B233" s="67">
        <f t="shared" si="25"/>
        <v>9</v>
      </c>
      <c r="C233" s="68">
        <f t="shared" si="26"/>
        <v>2037</v>
      </c>
      <c r="D233" s="69">
        <f t="shared" si="27"/>
        <v>146569.85581289625</v>
      </c>
      <c r="E233" s="62">
        <f t="shared" si="21"/>
        <v>610.7077325537344</v>
      </c>
      <c r="F233" s="63">
        <f t="shared" si="22"/>
        <v>731.3463249766131</v>
      </c>
      <c r="G233" s="70">
        <f t="shared" si="23"/>
        <v>145838.50948791963</v>
      </c>
      <c r="H233" s="71">
        <f>(1-G$3)*E233+F233</f>
        <v>1024.4860366024056</v>
      </c>
      <c r="I233" s="24"/>
    </row>
    <row r="234" spans="1:9" ht="15">
      <c r="A234" s="66">
        <f t="shared" si="24"/>
        <v>216</v>
      </c>
      <c r="B234" s="67">
        <f t="shared" si="25"/>
        <v>10</v>
      </c>
      <c r="C234" s="68">
        <f t="shared" si="26"/>
        <v>2037</v>
      </c>
      <c r="D234" s="69">
        <f t="shared" si="27"/>
        <v>145838.50948791963</v>
      </c>
      <c r="E234" s="62">
        <f t="shared" si="21"/>
        <v>607.6604561996652</v>
      </c>
      <c r="F234" s="63">
        <f t="shared" si="22"/>
        <v>734.3936013306824</v>
      </c>
      <c r="G234" s="70">
        <f t="shared" si="23"/>
        <v>145104.11588658893</v>
      </c>
      <c r="H234" s="71">
        <f>(1-G$3)*E234+F234</f>
        <v>1026.0706203065217</v>
      </c>
      <c r="I234" s="24"/>
    </row>
    <row r="235" spans="1:9" ht="15">
      <c r="A235" s="66">
        <f t="shared" si="24"/>
        <v>217</v>
      </c>
      <c r="B235" s="67">
        <f t="shared" si="25"/>
        <v>11</v>
      </c>
      <c r="C235" s="68">
        <f t="shared" si="26"/>
        <v>2037</v>
      </c>
      <c r="D235" s="69">
        <f t="shared" si="27"/>
        <v>145104.11588658893</v>
      </c>
      <c r="E235" s="62">
        <f t="shared" si="21"/>
        <v>604.6004828607872</v>
      </c>
      <c r="F235" s="63">
        <f t="shared" si="22"/>
        <v>737.4535746695603</v>
      </c>
      <c r="G235" s="70">
        <f t="shared" si="23"/>
        <v>144366.66231191938</v>
      </c>
      <c r="H235" s="71">
        <f>(1-G$3)*E235+F235</f>
        <v>1027.6618064427382</v>
      </c>
      <c r="I235" s="24"/>
    </row>
    <row r="236" spans="1:9" ht="15">
      <c r="A236" s="66">
        <f t="shared" si="24"/>
        <v>218</v>
      </c>
      <c r="B236" s="67">
        <f t="shared" si="25"/>
        <v>12</v>
      </c>
      <c r="C236" s="68">
        <f t="shared" si="26"/>
        <v>2037</v>
      </c>
      <c r="D236" s="69">
        <f t="shared" si="27"/>
        <v>144366.66231191938</v>
      </c>
      <c r="E236" s="62">
        <f t="shared" si="21"/>
        <v>601.5277596329975</v>
      </c>
      <c r="F236" s="63">
        <f t="shared" si="22"/>
        <v>740.5262978973501</v>
      </c>
      <c r="G236" s="70">
        <f t="shared" si="23"/>
        <v>143626.13601402202</v>
      </c>
      <c r="H236" s="71">
        <f>(1-G$3)*E236+F236</f>
        <v>1029.259622521189</v>
      </c>
      <c r="I236" s="24"/>
    </row>
    <row r="237" spans="1:9" ht="15">
      <c r="A237" s="66">
        <f t="shared" si="24"/>
        <v>219</v>
      </c>
      <c r="B237" s="67">
        <f t="shared" si="25"/>
        <v>1</v>
      </c>
      <c r="C237" s="68">
        <f t="shared" si="26"/>
        <v>2038</v>
      </c>
      <c r="D237" s="69">
        <f t="shared" si="27"/>
        <v>143626.13601402202</v>
      </c>
      <c r="E237" s="62">
        <f t="shared" si="21"/>
        <v>598.4422333917585</v>
      </c>
      <c r="F237" s="63">
        <f t="shared" si="22"/>
        <v>743.6118241385891</v>
      </c>
      <c r="G237" s="70">
        <f t="shared" si="23"/>
        <v>142882.52418988344</v>
      </c>
      <c r="H237" s="71">
        <f>(1-G$3)*E237+F237</f>
        <v>1030.864096166633</v>
      </c>
      <c r="I237" s="24"/>
    </row>
    <row r="238" spans="1:9" ht="15">
      <c r="A238" s="66">
        <f t="shared" si="24"/>
        <v>220</v>
      </c>
      <c r="B238" s="67">
        <f t="shared" si="25"/>
        <v>2</v>
      </c>
      <c r="C238" s="68">
        <f t="shared" si="26"/>
        <v>2038</v>
      </c>
      <c r="D238" s="69">
        <f t="shared" si="27"/>
        <v>142882.52418988344</v>
      </c>
      <c r="E238" s="62">
        <f t="shared" si="21"/>
        <v>595.343850791181</v>
      </c>
      <c r="F238" s="63">
        <f t="shared" si="22"/>
        <v>746.7102067391666</v>
      </c>
      <c r="G238" s="70">
        <f t="shared" si="23"/>
        <v>142135.81398314427</v>
      </c>
      <c r="H238" s="71">
        <f>(1-G$3)*E238+F238</f>
        <v>1032.4752551189335</v>
      </c>
      <c r="I238" s="24"/>
    </row>
    <row r="239" spans="1:9" ht="15">
      <c r="A239" s="66">
        <f t="shared" si="24"/>
        <v>221</v>
      </c>
      <c r="B239" s="67">
        <f t="shared" si="25"/>
        <v>3</v>
      </c>
      <c r="C239" s="68">
        <f t="shared" si="26"/>
        <v>2038</v>
      </c>
      <c r="D239" s="69">
        <f t="shared" si="27"/>
        <v>142135.81398314427</v>
      </c>
      <c r="E239" s="62">
        <f t="shared" si="21"/>
        <v>592.2325582631012</v>
      </c>
      <c r="F239" s="63">
        <f t="shared" si="22"/>
        <v>749.8214992672464</v>
      </c>
      <c r="G239" s="70">
        <f t="shared" si="23"/>
        <v>141385.99248387702</v>
      </c>
      <c r="H239" s="71">
        <f>(1-G$3)*E239+F239</f>
        <v>1034.093127233535</v>
      </c>
      <c r="I239" s="24"/>
    </row>
    <row r="240" spans="1:9" ht="15">
      <c r="A240" s="66">
        <f t="shared" si="24"/>
        <v>222</v>
      </c>
      <c r="B240" s="67">
        <f t="shared" si="25"/>
        <v>4</v>
      </c>
      <c r="C240" s="68">
        <f t="shared" si="26"/>
        <v>2038</v>
      </c>
      <c r="D240" s="69">
        <f t="shared" si="27"/>
        <v>141385.99248387702</v>
      </c>
      <c r="E240" s="62">
        <f t="shared" si="21"/>
        <v>589.1083020161543</v>
      </c>
      <c r="F240" s="63">
        <f t="shared" si="22"/>
        <v>752.9457555141933</v>
      </c>
      <c r="G240" s="70">
        <f t="shared" si="23"/>
        <v>140633.04672836282</v>
      </c>
      <c r="H240" s="71">
        <f>(1-G$3)*E240+F240</f>
        <v>1035.7177404819472</v>
      </c>
      <c r="I240" s="24"/>
    </row>
    <row r="241" spans="1:9" ht="15">
      <c r="A241" s="66">
        <f t="shared" si="24"/>
        <v>223</v>
      </c>
      <c r="B241" s="67">
        <f t="shared" si="25"/>
        <v>5</v>
      </c>
      <c r="C241" s="68">
        <f t="shared" si="26"/>
        <v>2038</v>
      </c>
      <c r="D241" s="69">
        <f t="shared" si="27"/>
        <v>140633.04672836282</v>
      </c>
      <c r="E241" s="62">
        <f t="shared" si="21"/>
        <v>585.9710280348451</v>
      </c>
      <c r="F241" s="63">
        <f t="shared" si="22"/>
        <v>756.0830294955025</v>
      </c>
      <c r="G241" s="70">
        <f t="shared" si="23"/>
        <v>139876.96369886733</v>
      </c>
      <c r="H241" s="71">
        <f>(1-G$3)*E241+F241</f>
        <v>1037.349122952228</v>
      </c>
      <c r="I241" s="24"/>
    </row>
    <row r="242" spans="1:9" ht="15">
      <c r="A242" s="66">
        <f t="shared" si="24"/>
        <v>224</v>
      </c>
      <c r="B242" s="67">
        <f t="shared" si="25"/>
        <v>6</v>
      </c>
      <c r="C242" s="68">
        <f t="shared" si="26"/>
        <v>2038</v>
      </c>
      <c r="D242" s="69">
        <f t="shared" si="27"/>
        <v>139876.96369886733</v>
      </c>
      <c r="E242" s="62">
        <f t="shared" si="21"/>
        <v>582.8206820786139</v>
      </c>
      <c r="F242" s="63">
        <f t="shared" si="22"/>
        <v>759.2333754517337</v>
      </c>
      <c r="G242" s="70">
        <f t="shared" si="23"/>
        <v>139117.7303234156</v>
      </c>
      <c r="H242" s="71">
        <f>(1-G$3)*E242+F242</f>
        <v>1038.9873028494683</v>
      </c>
      <c r="I242" s="24"/>
    </row>
    <row r="243" spans="1:9" ht="15">
      <c r="A243" s="66">
        <f t="shared" si="24"/>
        <v>225</v>
      </c>
      <c r="B243" s="67">
        <f t="shared" si="25"/>
        <v>7</v>
      </c>
      <c r="C243" s="68">
        <f t="shared" si="26"/>
        <v>2038</v>
      </c>
      <c r="D243" s="69">
        <f t="shared" si="27"/>
        <v>139117.7303234156</v>
      </c>
      <c r="E243" s="62">
        <f t="shared" si="21"/>
        <v>579.6572096808983</v>
      </c>
      <c r="F243" s="63">
        <f t="shared" si="22"/>
        <v>762.3968478494493</v>
      </c>
      <c r="G243" s="70">
        <f t="shared" si="23"/>
        <v>138355.33347556615</v>
      </c>
      <c r="H243" s="71">
        <f>(1-G$3)*E243+F243</f>
        <v>1040.6323084962805</v>
      </c>
      <c r="I243" s="24"/>
    </row>
    <row r="244" spans="1:9" ht="15">
      <c r="A244" s="66">
        <f t="shared" si="24"/>
        <v>226</v>
      </c>
      <c r="B244" s="67">
        <f t="shared" si="25"/>
        <v>8</v>
      </c>
      <c r="C244" s="68">
        <f t="shared" si="26"/>
        <v>2038</v>
      </c>
      <c r="D244" s="69">
        <f t="shared" si="27"/>
        <v>138355.33347556615</v>
      </c>
      <c r="E244" s="62">
        <f t="shared" si="21"/>
        <v>576.4805561481922</v>
      </c>
      <c r="F244" s="63">
        <f t="shared" si="22"/>
        <v>765.5735013821553</v>
      </c>
      <c r="G244" s="70">
        <f t="shared" si="23"/>
        <v>137589.75997418398</v>
      </c>
      <c r="H244" s="71">
        <f>(1-G$3)*E244+F244</f>
        <v>1042.2841683332877</v>
      </c>
      <c r="I244" s="24"/>
    </row>
    <row r="245" spans="1:9" ht="15">
      <c r="A245" s="66">
        <f t="shared" si="24"/>
        <v>227</v>
      </c>
      <c r="B245" s="67">
        <f t="shared" si="25"/>
        <v>9</v>
      </c>
      <c r="C245" s="68">
        <f t="shared" si="26"/>
        <v>2038</v>
      </c>
      <c r="D245" s="69">
        <f t="shared" si="27"/>
        <v>137589.75997418398</v>
      </c>
      <c r="E245" s="62">
        <f t="shared" si="21"/>
        <v>573.2906665590999</v>
      </c>
      <c r="F245" s="63">
        <f t="shared" si="22"/>
        <v>768.7633909712476</v>
      </c>
      <c r="G245" s="70">
        <f t="shared" si="23"/>
        <v>136820.99658321272</v>
      </c>
      <c r="H245" s="71">
        <f>(1-G$3)*E245+F245</f>
        <v>1043.9429109196155</v>
      </c>
      <c r="I245" s="24"/>
    </row>
    <row r="246" spans="1:9" ht="15">
      <c r="A246" s="66">
        <f t="shared" si="24"/>
        <v>228</v>
      </c>
      <c r="B246" s="67">
        <f t="shared" si="25"/>
        <v>10</v>
      </c>
      <c r="C246" s="68">
        <f t="shared" si="26"/>
        <v>2038</v>
      </c>
      <c r="D246" s="69">
        <f t="shared" si="27"/>
        <v>136820.99658321272</v>
      </c>
      <c r="E246" s="62">
        <f t="shared" si="21"/>
        <v>570.0874857633863</v>
      </c>
      <c r="F246" s="63">
        <f t="shared" si="22"/>
        <v>771.9665717669612</v>
      </c>
      <c r="G246" s="70">
        <f t="shared" si="23"/>
        <v>136049.03001144575</v>
      </c>
      <c r="H246" s="71">
        <f>(1-G$3)*E246+F246</f>
        <v>1045.6085649333868</v>
      </c>
      <c r="I246" s="24"/>
    </row>
    <row r="247" spans="1:9" ht="15">
      <c r="A247" s="66">
        <f t="shared" si="24"/>
        <v>229</v>
      </c>
      <c r="B247" s="67">
        <f t="shared" si="25"/>
        <v>11</v>
      </c>
      <c r="C247" s="68">
        <f t="shared" si="26"/>
        <v>2038</v>
      </c>
      <c r="D247" s="69">
        <f t="shared" si="27"/>
        <v>136049.03001144575</v>
      </c>
      <c r="E247" s="62">
        <f t="shared" si="21"/>
        <v>566.870958381024</v>
      </c>
      <c r="F247" s="63">
        <f t="shared" si="22"/>
        <v>775.1830991493235</v>
      </c>
      <c r="G247" s="70">
        <f t="shared" si="23"/>
        <v>135273.84691229643</v>
      </c>
      <c r="H247" s="71">
        <f>(1-G$3)*E247+F247</f>
        <v>1047.281159172215</v>
      </c>
      <c r="I247" s="24"/>
    </row>
    <row r="248" spans="1:9" ht="15">
      <c r="A248" s="66">
        <f t="shared" si="24"/>
        <v>230</v>
      </c>
      <c r="B248" s="67">
        <f t="shared" si="25"/>
        <v>12</v>
      </c>
      <c r="C248" s="68">
        <f t="shared" si="26"/>
        <v>2038</v>
      </c>
      <c r="D248" s="69">
        <f t="shared" si="27"/>
        <v>135273.84691229643</v>
      </c>
      <c r="E248" s="62">
        <f t="shared" si="21"/>
        <v>563.6410288012352</v>
      </c>
      <c r="F248" s="63">
        <f t="shared" si="22"/>
        <v>778.4130287291124</v>
      </c>
      <c r="G248" s="70">
        <f t="shared" si="23"/>
        <v>134495.4338835673</v>
      </c>
      <c r="H248" s="71">
        <f>(1-G$3)*E248+F248</f>
        <v>1048.9607225537052</v>
      </c>
      <c r="I248" s="24"/>
    </row>
    <row r="249" spans="1:9" ht="15">
      <c r="A249" s="66">
        <f t="shared" si="24"/>
        <v>231</v>
      </c>
      <c r="B249" s="67">
        <f t="shared" si="25"/>
        <v>1</v>
      </c>
      <c r="C249" s="68">
        <f t="shared" si="26"/>
        <v>2039</v>
      </c>
      <c r="D249" s="69">
        <f t="shared" si="27"/>
        <v>134495.4338835673</v>
      </c>
      <c r="E249" s="62">
        <f t="shared" si="21"/>
        <v>560.3976411815305</v>
      </c>
      <c r="F249" s="63">
        <f t="shared" si="22"/>
        <v>781.6564163488171</v>
      </c>
      <c r="G249" s="70">
        <f t="shared" si="23"/>
        <v>133713.7774672185</v>
      </c>
      <c r="H249" s="71">
        <f>(1-G$3)*E249+F249</f>
        <v>1050.6472841159516</v>
      </c>
      <c r="I249" s="24"/>
    </row>
    <row r="250" spans="1:9" ht="15">
      <c r="A250" s="66">
        <f t="shared" si="24"/>
        <v>232</v>
      </c>
      <c r="B250" s="67">
        <f t="shared" si="25"/>
        <v>2</v>
      </c>
      <c r="C250" s="68">
        <f t="shared" si="26"/>
        <v>2039</v>
      </c>
      <c r="D250" s="69">
        <f t="shared" si="27"/>
        <v>133713.7774672185</v>
      </c>
      <c r="E250" s="62">
        <f t="shared" si="21"/>
        <v>557.1407394467437</v>
      </c>
      <c r="F250" s="63">
        <f t="shared" si="22"/>
        <v>784.9133180836038</v>
      </c>
      <c r="G250" s="70">
        <f t="shared" si="23"/>
        <v>132928.8641491349</v>
      </c>
      <c r="H250" s="71">
        <f>(1-G$3)*E250+F250</f>
        <v>1052.3408730180408</v>
      </c>
      <c r="I250" s="24"/>
    </row>
    <row r="251" spans="1:9" ht="15">
      <c r="A251" s="66">
        <f t="shared" si="24"/>
        <v>233</v>
      </c>
      <c r="B251" s="67">
        <f t="shared" si="25"/>
        <v>3</v>
      </c>
      <c r="C251" s="68">
        <f t="shared" si="26"/>
        <v>2039</v>
      </c>
      <c r="D251" s="69">
        <f t="shared" si="27"/>
        <v>132928.8641491349</v>
      </c>
      <c r="E251" s="62">
        <f t="shared" si="21"/>
        <v>553.8702672880621</v>
      </c>
      <c r="F251" s="63">
        <f t="shared" si="22"/>
        <v>788.1837902422855</v>
      </c>
      <c r="G251" s="70">
        <f t="shared" si="23"/>
        <v>132140.6803588926</v>
      </c>
      <c r="H251" s="71">
        <f>(1-G$3)*E251+F251</f>
        <v>1054.0415185405552</v>
      </c>
      <c r="I251" s="24"/>
    </row>
    <row r="252" spans="1:9" ht="15">
      <c r="A252" s="66">
        <f t="shared" si="24"/>
        <v>234</v>
      </c>
      <c r="B252" s="67">
        <f t="shared" si="25"/>
        <v>4</v>
      </c>
      <c r="C252" s="68">
        <f t="shared" si="26"/>
        <v>2039</v>
      </c>
      <c r="D252" s="69">
        <f t="shared" si="27"/>
        <v>132140.6803588926</v>
      </c>
      <c r="E252" s="62">
        <f t="shared" si="21"/>
        <v>550.5861681620526</v>
      </c>
      <c r="F252" s="63">
        <f t="shared" si="22"/>
        <v>791.467889368295</v>
      </c>
      <c r="G252" s="70">
        <f t="shared" si="23"/>
        <v>131349.2124695243</v>
      </c>
      <c r="H252" s="71">
        <f>(1-G$3)*E252+F252</f>
        <v>1055.7492500860803</v>
      </c>
      <c r="I252" s="24"/>
    </row>
    <row r="253" spans="1:9" ht="15">
      <c r="A253" s="66">
        <f t="shared" si="24"/>
        <v>235</v>
      </c>
      <c r="B253" s="67">
        <f t="shared" si="25"/>
        <v>5</v>
      </c>
      <c r="C253" s="68">
        <f t="shared" si="26"/>
        <v>2039</v>
      </c>
      <c r="D253" s="69">
        <f t="shared" si="27"/>
        <v>131349.2124695243</v>
      </c>
      <c r="E253" s="62">
        <f t="shared" si="21"/>
        <v>547.2883852896846</v>
      </c>
      <c r="F253" s="63">
        <f t="shared" si="22"/>
        <v>794.765672240663</v>
      </c>
      <c r="G253" s="70">
        <f t="shared" si="23"/>
        <v>130554.44679728363</v>
      </c>
      <c r="H253" s="71">
        <f>(1-G$3)*E253+F253</f>
        <v>1057.4640971797116</v>
      </c>
      <c r="I253" s="24"/>
    </row>
    <row r="254" spans="1:9" ht="15">
      <c r="A254" s="66">
        <f t="shared" si="24"/>
        <v>236</v>
      </c>
      <c r="B254" s="67">
        <f t="shared" si="25"/>
        <v>6</v>
      </c>
      <c r="C254" s="68">
        <f t="shared" si="26"/>
        <v>2039</v>
      </c>
      <c r="D254" s="69">
        <f t="shared" si="27"/>
        <v>130554.44679728363</v>
      </c>
      <c r="E254" s="62">
        <f t="shared" si="21"/>
        <v>543.9768616553484</v>
      </c>
      <c r="F254" s="63">
        <f t="shared" si="22"/>
        <v>798.0771958749991</v>
      </c>
      <c r="G254" s="70">
        <f t="shared" si="23"/>
        <v>129756.36960140863</v>
      </c>
      <c r="H254" s="71">
        <f>(1-G$3)*E254+F254</f>
        <v>1059.1860894695665</v>
      </c>
      <c r="I254" s="24"/>
    </row>
    <row r="255" spans="1:9" ht="15">
      <c r="A255" s="66">
        <f t="shared" si="24"/>
        <v>237</v>
      </c>
      <c r="B255" s="67">
        <f t="shared" si="25"/>
        <v>7</v>
      </c>
      <c r="C255" s="68">
        <f t="shared" si="26"/>
        <v>2039</v>
      </c>
      <c r="D255" s="69">
        <f t="shared" si="27"/>
        <v>129756.36960140863</v>
      </c>
      <c r="E255" s="62">
        <f t="shared" si="21"/>
        <v>540.6515400058694</v>
      </c>
      <c r="F255" s="63">
        <f t="shared" si="22"/>
        <v>801.4025175244782</v>
      </c>
      <c r="G255" s="70">
        <f t="shared" si="23"/>
        <v>128954.96708388416</v>
      </c>
      <c r="H255" s="71">
        <f>(1-G$3)*E255+F255</f>
        <v>1060.9152567272954</v>
      </c>
      <c r="I255" s="24"/>
    </row>
    <row r="256" spans="1:9" ht="15">
      <c r="A256" s="66">
        <f t="shared" si="24"/>
        <v>238</v>
      </c>
      <c r="B256" s="67">
        <f t="shared" si="25"/>
        <v>8</v>
      </c>
      <c r="C256" s="68">
        <f t="shared" si="26"/>
        <v>2039</v>
      </c>
      <c r="D256" s="69">
        <f t="shared" si="27"/>
        <v>128954.96708388416</v>
      </c>
      <c r="E256" s="62">
        <f t="shared" si="21"/>
        <v>537.3123628495174</v>
      </c>
      <c r="F256" s="63">
        <f t="shared" si="22"/>
        <v>804.7416946808302</v>
      </c>
      <c r="G256" s="70">
        <f t="shared" si="23"/>
        <v>128150.22538920332</v>
      </c>
      <c r="H256" s="71">
        <f>(1-G$3)*E256+F256</f>
        <v>1062.6516288485986</v>
      </c>
      <c r="I256" s="24"/>
    </row>
    <row r="257" spans="1:9" ht="15">
      <c r="A257" s="66">
        <f t="shared" si="24"/>
        <v>239</v>
      </c>
      <c r="B257" s="67">
        <f t="shared" si="25"/>
        <v>9</v>
      </c>
      <c r="C257" s="68">
        <f t="shared" si="26"/>
        <v>2039</v>
      </c>
      <c r="D257" s="69">
        <f t="shared" si="27"/>
        <v>128150.22538920332</v>
      </c>
      <c r="E257" s="62">
        <f t="shared" si="21"/>
        <v>533.9592724550139</v>
      </c>
      <c r="F257" s="63">
        <f t="shared" si="22"/>
        <v>808.0947850753337</v>
      </c>
      <c r="G257" s="70">
        <f t="shared" si="23"/>
        <v>127342.13060412799</v>
      </c>
      <c r="H257" s="71">
        <f>(1-G$3)*E257+F257</f>
        <v>1064.3952358537404</v>
      </c>
      <c r="I257" s="24"/>
    </row>
    <row r="258" spans="1:9" ht="15">
      <c r="A258" s="66">
        <f t="shared" si="24"/>
        <v>240</v>
      </c>
      <c r="B258" s="67">
        <f t="shared" si="25"/>
        <v>10</v>
      </c>
      <c r="C258" s="68">
        <f t="shared" si="26"/>
        <v>2039</v>
      </c>
      <c r="D258" s="69">
        <f t="shared" si="27"/>
        <v>127342.13060412799</v>
      </c>
      <c r="E258" s="62">
        <f t="shared" si="21"/>
        <v>530.5922108505333</v>
      </c>
      <c r="F258" s="63">
        <f t="shared" si="22"/>
        <v>811.4618466798142</v>
      </c>
      <c r="G258" s="70">
        <f t="shared" si="23"/>
        <v>126530.66875744818</v>
      </c>
      <c r="H258" s="71">
        <f>(1-G$3)*E258+F258</f>
        <v>1066.1461078880702</v>
      </c>
      <c r="I258" s="24"/>
    </row>
    <row r="259" spans="1:9" ht="15">
      <c r="A259" s="66">
        <f t="shared" si="24"/>
        <v>241</v>
      </c>
      <c r="B259" s="67">
        <f t="shared" si="25"/>
        <v>11</v>
      </c>
      <c r="C259" s="68">
        <f t="shared" si="26"/>
        <v>2039</v>
      </c>
      <c r="D259" s="69">
        <f t="shared" si="27"/>
        <v>126530.66875744818</v>
      </c>
      <c r="E259" s="62">
        <f t="shared" si="21"/>
        <v>527.2111198227008</v>
      </c>
      <c r="F259" s="63">
        <f t="shared" si="22"/>
        <v>814.8429377076468</v>
      </c>
      <c r="G259" s="70">
        <f t="shared" si="23"/>
        <v>125715.82581974052</v>
      </c>
      <c r="H259" s="71">
        <f>(1-G$3)*E259+F259</f>
        <v>1067.9042752225432</v>
      </c>
      <c r="I259" s="24"/>
    </row>
    <row r="260" spans="1:9" ht="15">
      <c r="A260" s="66">
        <f t="shared" si="24"/>
        <v>242</v>
      </c>
      <c r="B260" s="67">
        <f t="shared" si="25"/>
        <v>12</v>
      </c>
      <c r="C260" s="68">
        <f t="shared" si="26"/>
        <v>2039</v>
      </c>
      <c r="D260" s="69">
        <f t="shared" si="27"/>
        <v>125715.82581974052</v>
      </c>
      <c r="E260" s="62">
        <f t="shared" si="21"/>
        <v>523.8159409155855</v>
      </c>
      <c r="F260" s="63">
        <f t="shared" si="22"/>
        <v>818.238116614762</v>
      </c>
      <c r="G260" s="70">
        <f t="shared" si="23"/>
        <v>124897.58770312576</v>
      </c>
      <c r="H260" s="71">
        <f>(1-G$3)*E260+F260</f>
        <v>1069.669768254243</v>
      </c>
      <c r="I260" s="24"/>
    </row>
    <row r="261" spans="1:9" ht="15">
      <c r="A261" s="66">
        <f t="shared" si="24"/>
        <v>243</v>
      </c>
      <c r="B261" s="67">
        <f t="shared" si="25"/>
        <v>1</v>
      </c>
      <c r="C261" s="68">
        <f t="shared" si="26"/>
        <v>2040</v>
      </c>
      <c r="D261" s="69">
        <f t="shared" si="27"/>
        <v>124897.58770312576</v>
      </c>
      <c r="E261" s="62">
        <f t="shared" si="21"/>
        <v>520.4066154296906</v>
      </c>
      <c r="F261" s="63">
        <f t="shared" si="22"/>
        <v>821.6474421006569</v>
      </c>
      <c r="G261" s="70">
        <f t="shared" si="23"/>
        <v>124075.9402610251</v>
      </c>
      <c r="H261" s="71">
        <f>(1-G$3)*E261+F261</f>
        <v>1071.4426175069084</v>
      </c>
      <c r="I261" s="24"/>
    </row>
    <row r="262" spans="1:9" ht="15">
      <c r="A262" s="66">
        <f t="shared" si="24"/>
        <v>244</v>
      </c>
      <c r="B262" s="67">
        <f t="shared" si="25"/>
        <v>2</v>
      </c>
      <c r="C262" s="68">
        <f t="shared" si="26"/>
        <v>2040</v>
      </c>
      <c r="D262" s="69">
        <f t="shared" si="27"/>
        <v>124075.9402610251</v>
      </c>
      <c r="E262" s="62">
        <f t="shared" si="21"/>
        <v>516.9830844209379</v>
      </c>
      <c r="F262" s="63">
        <f t="shared" si="22"/>
        <v>825.0709731094097</v>
      </c>
      <c r="G262" s="70">
        <f t="shared" si="23"/>
        <v>123250.86928791569</v>
      </c>
      <c r="H262" s="71">
        <f>(1-G$3)*E262+F262</f>
        <v>1073.2228536314599</v>
      </c>
      <c r="I262" s="24"/>
    </row>
    <row r="263" spans="1:9" ht="15">
      <c r="A263" s="66">
        <f t="shared" si="24"/>
        <v>245</v>
      </c>
      <c r="B263" s="67">
        <f t="shared" si="25"/>
        <v>3</v>
      </c>
      <c r="C263" s="68">
        <f t="shared" si="26"/>
        <v>2040</v>
      </c>
      <c r="D263" s="69">
        <f t="shared" si="27"/>
        <v>123250.86928791569</v>
      </c>
      <c r="E263" s="62">
        <f t="shared" si="21"/>
        <v>513.5452886996487</v>
      </c>
      <c r="F263" s="63">
        <f t="shared" si="22"/>
        <v>828.5087688306988</v>
      </c>
      <c r="G263" s="70">
        <f t="shared" si="23"/>
        <v>122422.36051908499</v>
      </c>
      <c r="H263" s="71">
        <f>(1-G$3)*E263+F263</f>
        <v>1075.0105074065302</v>
      </c>
      <c r="I263" s="24"/>
    </row>
    <row r="264" spans="1:9" ht="15">
      <c r="A264" s="66">
        <f t="shared" si="24"/>
        <v>246</v>
      </c>
      <c r="B264" s="67">
        <f t="shared" si="25"/>
        <v>4</v>
      </c>
      <c r="C264" s="68">
        <f t="shared" si="26"/>
        <v>2040</v>
      </c>
      <c r="D264" s="69">
        <f t="shared" si="27"/>
        <v>122422.36051908499</v>
      </c>
      <c r="E264" s="62">
        <f t="shared" si="21"/>
        <v>510.09316882952083</v>
      </c>
      <c r="F264" s="63">
        <f t="shared" si="22"/>
        <v>831.9608887008267</v>
      </c>
      <c r="G264" s="70">
        <f t="shared" si="23"/>
        <v>121590.39963038417</v>
      </c>
      <c r="H264" s="71">
        <f>(1-G$3)*E264+F264</f>
        <v>1076.8056097389967</v>
      </c>
      <c r="I264" s="24"/>
    </row>
    <row r="265" spans="1:9" ht="15">
      <c r="A265" s="66">
        <f t="shared" si="24"/>
        <v>247</v>
      </c>
      <c r="B265" s="67">
        <f t="shared" si="25"/>
        <v>5</v>
      </c>
      <c r="C265" s="68">
        <f t="shared" si="26"/>
        <v>2040</v>
      </c>
      <c r="D265" s="69">
        <f t="shared" si="27"/>
        <v>121590.39963038417</v>
      </c>
      <c r="E265" s="62">
        <f t="shared" si="21"/>
        <v>506.62666512660076</v>
      </c>
      <c r="F265" s="63">
        <f t="shared" si="22"/>
        <v>835.4273924037468</v>
      </c>
      <c r="G265" s="70">
        <f t="shared" si="23"/>
        <v>120754.97223798043</v>
      </c>
      <c r="H265" s="71">
        <f>(1-G$3)*E265+F265</f>
        <v>1078.6081916645153</v>
      </c>
      <c r="I265" s="24"/>
    </row>
    <row r="266" spans="1:9" ht="15">
      <c r="A266" s="66">
        <f t="shared" si="24"/>
        <v>248</v>
      </c>
      <c r="B266" s="67">
        <f t="shared" si="25"/>
        <v>6</v>
      </c>
      <c r="C266" s="68">
        <f t="shared" si="26"/>
        <v>2040</v>
      </c>
      <c r="D266" s="69">
        <f t="shared" si="27"/>
        <v>120754.97223798043</v>
      </c>
      <c r="E266" s="62">
        <f t="shared" si="21"/>
        <v>503.14571765825184</v>
      </c>
      <c r="F266" s="63">
        <f t="shared" si="22"/>
        <v>838.9083398720957</v>
      </c>
      <c r="G266" s="70">
        <f t="shared" si="23"/>
        <v>119916.06389810833</v>
      </c>
      <c r="H266" s="71">
        <f>(1-G$3)*E266+F266</f>
        <v>1080.4182843480567</v>
      </c>
      <c r="I266" s="24"/>
    </row>
    <row r="267" spans="1:9" ht="15">
      <c r="A267" s="66">
        <f t="shared" si="24"/>
        <v>249</v>
      </c>
      <c r="B267" s="67">
        <f t="shared" si="25"/>
        <v>7</v>
      </c>
      <c r="C267" s="68">
        <f t="shared" si="26"/>
        <v>2040</v>
      </c>
      <c r="D267" s="69">
        <f t="shared" si="27"/>
        <v>119916.06389810833</v>
      </c>
      <c r="E267" s="62">
        <f t="shared" si="21"/>
        <v>499.65026624211805</v>
      </c>
      <c r="F267" s="63">
        <f t="shared" si="22"/>
        <v>842.4037912882295</v>
      </c>
      <c r="G267" s="70">
        <f t="shared" si="23"/>
        <v>119073.6601068201</v>
      </c>
      <c r="H267" s="71">
        <f>(1-G$3)*E267+F267</f>
        <v>1082.235919084446</v>
      </c>
      <c r="I267" s="24"/>
    </row>
    <row r="268" spans="1:9" ht="15">
      <c r="A268" s="66">
        <f t="shared" si="24"/>
        <v>250</v>
      </c>
      <c r="B268" s="67">
        <f t="shared" si="25"/>
        <v>8</v>
      </c>
      <c r="C268" s="68">
        <f t="shared" si="26"/>
        <v>2040</v>
      </c>
      <c r="D268" s="69">
        <f t="shared" si="27"/>
        <v>119073.6601068201</v>
      </c>
      <c r="E268" s="62">
        <f t="shared" si="21"/>
        <v>496.1402504450837</v>
      </c>
      <c r="F268" s="63">
        <f t="shared" si="22"/>
        <v>845.9138070852639</v>
      </c>
      <c r="G268" s="70">
        <f t="shared" si="23"/>
        <v>118227.74629973483</v>
      </c>
      <c r="H268" s="71">
        <f>(1-G$3)*E268+F268</f>
        <v>1084.061127298904</v>
      </c>
      <c r="I268" s="24"/>
    </row>
    <row r="269" spans="1:9" ht="15">
      <c r="A269" s="66">
        <f t="shared" si="24"/>
        <v>251</v>
      </c>
      <c r="B269" s="67">
        <f t="shared" si="25"/>
        <v>9</v>
      </c>
      <c r="C269" s="68">
        <f t="shared" si="26"/>
        <v>2040</v>
      </c>
      <c r="D269" s="69">
        <f t="shared" si="27"/>
        <v>118227.74629973483</v>
      </c>
      <c r="E269" s="62">
        <f t="shared" si="21"/>
        <v>492.6156095822285</v>
      </c>
      <c r="F269" s="63">
        <f t="shared" si="22"/>
        <v>849.4384479481191</v>
      </c>
      <c r="G269" s="70">
        <f t="shared" si="23"/>
        <v>117378.30785178671</v>
      </c>
      <c r="H269" s="71">
        <f>(1-G$3)*E269+F269</f>
        <v>1085.8939405475887</v>
      </c>
      <c r="I269" s="24"/>
    </row>
    <row r="270" spans="1:9" ht="15">
      <c r="A270" s="66">
        <f t="shared" si="24"/>
        <v>252</v>
      </c>
      <c r="B270" s="67">
        <f t="shared" si="25"/>
        <v>10</v>
      </c>
      <c r="C270" s="68">
        <f t="shared" si="26"/>
        <v>2040</v>
      </c>
      <c r="D270" s="69">
        <f t="shared" si="27"/>
        <v>117378.30785178671</v>
      </c>
      <c r="E270" s="62">
        <f t="shared" si="21"/>
        <v>489.076282715778</v>
      </c>
      <c r="F270" s="63">
        <f t="shared" si="22"/>
        <v>852.9777748145696</v>
      </c>
      <c r="G270" s="70">
        <f t="shared" si="23"/>
        <v>116525.33007697214</v>
      </c>
      <c r="H270" s="71">
        <f>(1-G$3)*E270+F270</f>
        <v>1087.734390518143</v>
      </c>
      <c r="I270" s="24"/>
    </row>
    <row r="271" spans="1:9" ht="15">
      <c r="A271" s="66">
        <f t="shared" si="24"/>
        <v>253</v>
      </c>
      <c r="B271" s="67">
        <f t="shared" si="25"/>
        <v>11</v>
      </c>
      <c r="C271" s="68">
        <f t="shared" si="26"/>
        <v>2040</v>
      </c>
      <c r="D271" s="69">
        <f t="shared" si="27"/>
        <v>116525.33007697214</v>
      </c>
      <c r="E271" s="62">
        <f t="shared" si="21"/>
        <v>485.52220865405064</v>
      </c>
      <c r="F271" s="63">
        <f t="shared" si="22"/>
        <v>856.5318488762969</v>
      </c>
      <c r="G271" s="70">
        <f t="shared" si="23"/>
        <v>115668.79822809584</v>
      </c>
      <c r="H271" s="71">
        <f>(1-G$3)*E271+F271</f>
        <v>1089.5825090302412</v>
      </c>
      <c r="I271" s="24"/>
    </row>
    <row r="272" spans="1:9" ht="15">
      <c r="A272" s="66">
        <f t="shared" si="24"/>
        <v>254</v>
      </c>
      <c r="B272" s="67">
        <f t="shared" si="25"/>
        <v>12</v>
      </c>
      <c r="C272" s="68">
        <f t="shared" si="26"/>
        <v>2040</v>
      </c>
      <c r="D272" s="69">
        <f t="shared" si="27"/>
        <v>115668.79822809584</v>
      </c>
      <c r="E272" s="62">
        <f t="shared" si="21"/>
        <v>481.95332595039935</v>
      </c>
      <c r="F272" s="63">
        <f t="shared" si="22"/>
        <v>860.1007315799482</v>
      </c>
      <c r="G272" s="70">
        <f t="shared" si="23"/>
        <v>114808.69749651589</v>
      </c>
      <c r="H272" s="71">
        <f>(1-G$3)*E272+F272</f>
        <v>1091.4383280361399</v>
      </c>
      <c r="I272" s="24"/>
    </row>
    <row r="273" spans="1:9" ht="15">
      <c r="A273" s="66">
        <f t="shared" si="24"/>
        <v>255</v>
      </c>
      <c r="B273" s="67">
        <f t="shared" si="25"/>
        <v>1</v>
      </c>
      <c r="C273" s="68">
        <f t="shared" si="26"/>
        <v>2041</v>
      </c>
      <c r="D273" s="69">
        <f t="shared" si="27"/>
        <v>114808.69749651589</v>
      </c>
      <c r="E273" s="62">
        <f t="shared" si="21"/>
        <v>478.3695729021495</v>
      </c>
      <c r="F273" s="63">
        <f t="shared" si="22"/>
        <v>863.6844846281981</v>
      </c>
      <c r="G273" s="70">
        <f t="shared" si="23"/>
        <v>113945.01301188768</v>
      </c>
      <c r="H273" s="71">
        <f>(1-G$3)*E273+F273</f>
        <v>1093.3018796212298</v>
      </c>
      <c r="I273" s="24"/>
    </row>
    <row r="274" spans="1:9" ht="15">
      <c r="A274" s="66">
        <f t="shared" si="24"/>
        <v>256</v>
      </c>
      <c r="B274" s="67">
        <f t="shared" si="25"/>
        <v>2</v>
      </c>
      <c r="C274" s="68">
        <f t="shared" si="26"/>
        <v>2041</v>
      </c>
      <c r="D274" s="69">
        <f t="shared" si="27"/>
        <v>113945.01301188768</v>
      </c>
      <c r="E274" s="62">
        <f t="shared" si="21"/>
        <v>474.77088754953206</v>
      </c>
      <c r="F274" s="63">
        <f t="shared" si="22"/>
        <v>867.2831699808155</v>
      </c>
      <c r="G274" s="70">
        <f t="shared" si="23"/>
        <v>113077.72984190687</v>
      </c>
      <c r="H274" s="71">
        <f>(1-G$3)*E274+F274</f>
        <v>1095.1731960045909</v>
      </c>
      <c r="I274" s="24"/>
    </row>
    <row r="275" spans="1:9" ht="15">
      <c r="A275" s="66">
        <f t="shared" si="24"/>
        <v>257</v>
      </c>
      <c r="B275" s="67">
        <f t="shared" si="25"/>
        <v>3</v>
      </c>
      <c r="C275" s="68">
        <f t="shared" si="26"/>
        <v>2041</v>
      </c>
      <c r="D275" s="69">
        <f t="shared" si="27"/>
        <v>113077.72984190687</v>
      </c>
      <c r="E275" s="62">
        <f aca="true" t="shared" si="28" ref="E275:E338">IF(I$5=1,D$8,G$8)*D275/12</f>
        <v>471.157207674612</v>
      </c>
      <c r="F275" s="63">
        <f aca="true" t="shared" si="29" ref="F275:F338">IF(I$5=1,$D$9-E275,0)</f>
        <v>870.8968498557356</v>
      </c>
      <c r="G275" s="70">
        <f aca="true" t="shared" si="30" ref="G275:G338">D275-F275</f>
        <v>112206.83299205113</v>
      </c>
      <c r="H275" s="71">
        <f>(1-G$3)*E275+F275</f>
        <v>1097.0523095395492</v>
      </c>
      <c r="I275" s="24"/>
    </row>
    <row r="276" spans="1:9" ht="15">
      <c r="A276" s="66">
        <f aca="true" t="shared" si="31" ref="A276:A339">A275+1</f>
        <v>258</v>
      </c>
      <c r="B276" s="67">
        <f aca="true" t="shared" si="32" ref="B276:B339">MOD(B275,12)+1</f>
        <v>4</v>
      </c>
      <c r="C276" s="68">
        <f aca="true" t="shared" si="33" ref="C276:C339">IF(B275=12,C275+1,C275)</f>
        <v>2041</v>
      </c>
      <c r="D276" s="69">
        <f t="shared" si="27"/>
        <v>112206.83299205113</v>
      </c>
      <c r="E276" s="62">
        <f t="shared" si="28"/>
        <v>467.52847080021303</v>
      </c>
      <c r="F276" s="63">
        <f t="shared" si="29"/>
        <v>874.5255867301346</v>
      </c>
      <c r="G276" s="70">
        <f t="shared" si="30"/>
        <v>111332.307405321</v>
      </c>
      <c r="H276" s="71">
        <f>(1-G$3)*E276+F276</f>
        <v>1098.9392527142368</v>
      </c>
      <c r="I276" s="24"/>
    </row>
    <row r="277" spans="1:9" ht="15">
      <c r="A277" s="66">
        <f t="shared" si="31"/>
        <v>259</v>
      </c>
      <c r="B277" s="67">
        <f t="shared" si="32"/>
        <v>5</v>
      </c>
      <c r="C277" s="68">
        <f t="shared" si="33"/>
        <v>2041</v>
      </c>
      <c r="D277" s="69">
        <f aca="true" t="shared" si="34" ref="D277:D340">G276</f>
        <v>111332.307405321</v>
      </c>
      <c r="E277" s="62">
        <f t="shared" si="28"/>
        <v>463.88461418883753</v>
      </c>
      <c r="F277" s="63">
        <f t="shared" si="29"/>
        <v>878.16944334151</v>
      </c>
      <c r="G277" s="70">
        <f t="shared" si="30"/>
        <v>110454.13796197949</v>
      </c>
      <c r="H277" s="71">
        <f>(1-G$3)*E277+F277</f>
        <v>1100.834058152152</v>
      </c>
      <c r="I277" s="24"/>
    </row>
    <row r="278" spans="1:9" ht="15">
      <c r="A278" s="66">
        <f t="shared" si="31"/>
        <v>260</v>
      </c>
      <c r="B278" s="67">
        <f t="shared" si="32"/>
        <v>6</v>
      </c>
      <c r="C278" s="68">
        <f t="shared" si="33"/>
        <v>2041</v>
      </c>
      <c r="D278" s="69">
        <f t="shared" si="34"/>
        <v>110454.13796197949</v>
      </c>
      <c r="E278" s="62">
        <f t="shared" si="28"/>
        <v>460.22557484158125</v>
      </c>
      <c r="F278" s="63">
        <f t="shared" si="29"/>
        <v>881.8284826887664</v>
      </c>
      <c r="G278" s="70">
        <f t="shared" si="30"/>
        <v>109572.30947929072</v>
      </c>
      <c r="H278" s="71">
        <f>(1-G$3)*E278+F278</f>
        <v>1102.7367586127255</v>
      </c>
      <c r="I278" s="24"/>
    </row>
    <row r="279" spans="1:9" ht="15">
      <c r="A279" s="66">
        <f t="shared" si="31"/>
        <v>261</v>
      </c>
      <c r="B279" s="67">
        <f t="shared" si="32"/>
        <v>7</v>
      </c>
      <c r="C279" s="68">
        <f t="shared" si="33"/>
        <v>2041</v>
      </c>
      <c r="D279" s="69">
        <f t="shared" si="34"/>
        <v>109572.30947929072</v>
      </c>
      <c r="E279" s="62">
        <f t="shared" si="28"/>
        <v>456.5512894970447</v>
      </c>
      <c r="F279" s="63">
        <f t="shared" si="29"/>
        <v>885.5027680333028</v>
      </c>
      <c r="G279" s="70">
        <f t="shared" si="30"/>
        <v>108686.80671125742</v>
      </c>
      <c r="H279" s="71">
        <f>(1-G$3)*E279+F279</f>
        <v>1104.6473869918843</v>
      </c>
      <c r="I279" s="24"/>
    </row>
    <row r="280" spans="1:9" ht="15">
      <c r="A280" s="66">
        <f t="shared" si="31"/>
        <v>262</v>
      </c>
      <c r="B280" s="67">
        <f t="shared" si="32"/>
        <v>8</v>
      </c>
      <c r="C280" s="68">
        <f t="shared" si="33"/>
        <v>2041</v>
      </c>
      <c r="D280" s="69">
        <f t="shared" si="34"/>
        <v>108686.80671125742</v>
      </c>
      <c r="E280" s="62">
        <f t="shared" si="28"/>
        <v>452.8616946302393</v>
      </c>
      <c r="F280" s="63">
        <f t="shared" si="29"/>
        <v>889.1923629001083</v>
      </c>
      <c r="G280" s="70">
        <f t="shared" si="30"/>
        <v>107797.61434835731</v>
      </c>
      <c r="H280" s="71">
        <f>(1-G$3)*E280+F280</f>
        <v>1106.565976322623</v>
      </c>
      <c r="I280" s="24"/>
    </row>
    <row r="281" spans="1:9" ht="15">
      <c r="A281" s="66">
        <f t="shared" si="31"/>
        <v>263</v>
      </c>
      <c r="B281" s="67">
        <f t="shared" si="32"/>
        <v>9</v>
      </c>
      <c r="C281" s="68">
        <f t="shared" si="33"/>
        <v>2041</v>
      </c>
      <c r="D281" s="69">
        <f t="shared" si="34"/>
        <v>107797.61434835731</v>
      </c>
      <c r="E281" s="62">
        <f t="shared" si="28"/>
        <v>449.1567264514888</v>
      </c>
      <c r="F281" s="63">
        <f t="shared" si="29"/>
        <v>892.8973310788588</v>
      </c>
      <c r="G281" s="70">
        <f t="shared" si="30"/>
        <v>106904.71701727845</v>
      </c>
      <c r="H281" s="71">
        <f>(1-G$3)*E281+F281</f>
        <v>1108.4925597755735</v>
      </c>
      <c r="I281" s="24"/>
    </row>
    <row r="282" spans="1:9" ht="15">
      <c r="A282" s="66">
        <f t="shared" si="31"/>
        <v>264</v>
      </c>
      <c r="B282" s="67">
        <f t="shared" si="32"/>
        <v>10</v>
      </c>
      <c r="C282" s="68">
        <f t="shared" si="33"/>
        <v>2041</v>
      </c>
      <c r="D282" s="69">
        <f t="shared" si="34"/>
        <v>106904.71701727845</v>
      </c>
      <c r="E282" s="62">
        <f t="shared" si="28"/>
        <v>445.4363209053269</v>
      </c>
      <c r="F282" s="63">
        <f t="shared" si="29"/>
        <v>896.6177366250206</v>
      </c>
      <c r="G282" s="70">
        <f t="shared" si="30"/>
        <v>106008.09928065343</v>
      </c>
      <c r="H282" s="71">
        <f>(1-G$3)*E282+F282</f>
        <v>1110.4271706595775</v>
      </c>
      <c r="I282" s="24"/>
    </row>
    <row r="283" spans="1:9" ht="15">
      <c r="A283" s="66">
        <f t="shared" si="31"/>
        <v>265</v>
      </c>
      <c r="B283" s="67">
        <f t="shared" si="32"/>
        <v>11</v>
      </c>
      <c r="C283" s="68">
        <f t="shared" si="33"/>
        <v>2041</v>
      </c>
      <c r="D283" s="69">
        <f t="shared" si="34"/>
        <v>106008.09928065343</v>
      </c>
      <c r="E283" s="62">
        <f t="shared" si="28"/>
        <v>441.7004136693893</v>
      </c>
      <c r="F283" s="63">
        <f t="shared" si="29"/>
        <v>900.3536438609583</v>
      </c>
      <c r="G283" s="70">
        <f t="shared" si="30"/>
        <v>105107.74563679248</v>
      </c>
      <c r="H283" s="71">
        <f>(1-G$3)*E283+F283</f>
        <v>1112.3698424222653</v>
      </c>
      <c r="I283" s="24"/>
    </row>
    <row r="284" spans="1:9" ht="15">
      <c r="A284" s="66">
        <f t="shared" si="31"/>
        <v>266</v>
      </c>
      <c r="B284" s="67">
        <f t="shared" si="32"/>
        <v>12</v>
      </c>
      <c r="C284" s="68">
        <f t="shared" si="33"/>
        <v>2041</v>
      </c>
      <c r="D284" s="69">
        <f t="shared" si="34"/>
        <v>105107.74563679248</v>
      </c>
      <c r="E284" s="62">
        <f t="shared" si="28"/>
        <v>437.948940153302</v>
      </c>
      <c r="F284" s="63">
        <f t="shared" si="29"/>
        <v>904.1051173770456</v>
      </c>
      <c r="G284" s="70">
        <f t="shared" si="30"/>
        <v>104203.64051941544</v>
      </c>
      <c r="H284" s="71">
        <f>(1-G$3)*E284+F284</f>
        <v>1114.3206086506307</v>
      </c>
      <c r="I284" s="24"/>
    </row>
    <row r="285" spans="1:9" ht="15">
      <c r="A285" s="66">
        <f t="shared" si="31"/>
        <v>267</v>
      </c>
      <c r="B285" s="67">
        <f t="shared" si="32"/>
        <v>1</v>
      </c>
      <c r="C285" s="68">
        <f t="shared" si="33"/>
        <v>2042</v>
      </c>
      <c r="D285" s="69">
        <f t="shared" si="34"/>
        <v>104203.64051941544</v>
      </c>
      <c r="E285" s="62">
        <f t="shared" si="28"/>
        <v>434.18183549756435</v>
      </c>
      <c r="F285" s="63">
        <f t="shared" si="29"/>
        <v>907.8722220327832</v>
      </c>
      <c r="G285" s="70">
        <f t="shared" si="30"/>
        <v>103295.76829738266</v>
      </c>
      <c r="H285" s="71">
        <f>(1-G$3)*E285+F285</f>
        <v>1116.279503071614</v>
      </c>
      <c r="I285" s="24"/>
    </row>
    <row r="286" spans="1:9" ht="15">
      <c r="A286" s="66">
        <f t="shared" si="31"/>
        <v>268</v>
      </c>
      <c r="B286" s="67">
        <f t="shared" si="32"/>
        <v>2</v>
      </c>
      <c r="C286" s="68">
        <f t="shared" si="33"/>
        <v>2042</v>
      </c>
      <c r="D286" s="69">
        <f t="shared" si="34"/>
        <v>103295.76829738266</v>
      </c>
      <c r="E286" s="62">
        <f t="shared" si="28"/>
        <v>430.3990345724278</v>
      </c>
      <c r="F286" s="63">
        <f t="shared" si="29"/>
        <v>911.6550229579198</v>
      </c>
      <c r="G286" s="70">
        <f t="shared" si="30"/>
        <v>102384.11327442474</v>
      </c>
      <c r="H286" s="71">
        <f>(1-G$3)*E286+F286</f>
        <v>1118.246559552685</v>
      </c>
      <c r="I286" s="24"/>
    </row>
    <row r="287" spans="1:9" ht="15">
      <c r="A287" s="66">
        <f t="shared" si="31"/>
        <v>269</v>
      </c>
      <c r="B287" s="67">
        <f t="shared" si="32"/>
        <v>3</v>
      </c>
      <c r="C287" s="68">
        <f t="shared" si="33"/>
        <v>2042</v>
      </c>
      <c r="D287" s="69">
        <f t="shared" si="34"/>
        <v>102384.11327442474</v>
      </c>
      <c r="E287" s="62">
        <f t="shared" si="28"/>
        <v>426.60047197676977</v>
      </c>
      <c r="F287" s="63">
        <f t="shared" si="29"/>
        <v>915.4535855535778</v>
      </c>
      <c r="G287" s="70">
        <f t="shared" si="30"/>
        <v>101468.65968887116</v>
      </c>
      <c r="H287" s="71">
        <f>(1-G$3)*E287+F287</f>
        <v>1120.2218121024273</v>
      </c>
      <c r="I287" s="24"/>
    </row>
    <row r="288" spans="1:9" ht="15">
      <c r="A288" s="66">
        <f t="shared" si="31"/>
        <v>270</v>
      </c>
      <c r="B288" s="67">
        <f t="shared" si="32"/>
        <v>4</v>
      </c>
      <c r="C288" s="68">
        <f t="shared" si="33"/>
        <v>2042</v>
      </c>
      <c r="D288" s="69">
        <f t="shared" si="34"/>
        <v>101468.65968887116</v>
      </c>
      <c r="E288" s="62">
        <f t="shared" si="28"/>
        <v>422.78608203696325</v>
      </c>
      <c r="F288" s="63">
        <f t="shared" si="29"/>
        <v>919.2679754933843</v>
      </c>
      <c r="G288" s="70">
        <f t="shared" si="30"/>
        <v>100549.39171337779</v>
      </c>
      <c r="H288" s="71">
        <f>(1-G$3)*E288+F288</f>
        <v>1122.2052948711266</v>
      </c>
      <c r="I288" s="24"/>
    </row>
    <row r="289" spans="1:9" ht="15">
      <c r="A289" s="66">
        <f t="shared" si="31"/>
        <v>271</v>
      </c>
      <c r="B289" s="67">
        <f t="shared" si="32"/>
        <v>5</v>
      </c>
      <c r="C289" s="68">
        <f t="shared" si="33"/>
        <v>2042</v>
      </c>
      <c r="D289" s="69">
        <f t="shared" si="34"/>
        <v>100549.39171337779</v>
      </c>
      <c r="E289" s="62">
        <f t="shared" si="28"/>
        <v>418.9557988057408</v>
      </c>
      <c r="F289" s="63">
        <f t="shared" si="29"/>
        <v>923.0982587246067</v>
      </c>
      <c r="G289" s="70">
        <f t="shared" si="30"/>
        <v>99626.29345465318</v>
      </c>
      <c r="H289" s="71">
        <f>(1-G$3)*E289+F289</f>
        <v>1124.1970421513622</v>
      </c>
      <c r="I289" s="24"/>
    </row>
    <row r="290" spans="1:9" ht="15">
      <c r="A290" s="66">
        <f t="shared" si="31"/>
        <v>272</v>
      </c>
      <c r="B290" s="67">
        <f t="shared" si="32"/>
        <v>6</v>
      </c>
      <c r="C290" s="68">
        <f t="shared" si="33"/>
        <v>2042</v>
      </c>
      <c r="D290" s="69">
        <f t="shared" si="34"/>
        <v>99626.29345465318</v>
      </c>
      <c r="E290" s="62">
        <f t="shared" si="28"/>
        <v>415.10955606105495</v>
      </c>
      <c r="F290" s="63">
        <f t="shared" si="29"/>
        <v>926.9445014692926</v>
      </c>
      <c r="G290" s="70">
        <f t="shared" si="30"/>
        <v>98699.34895318389</v>
      </c>
      <c r="H290" s="71">
        <f>(1-G$3)*E290+F290</f>
        <v>1126.197088378599</v>
      </c>
      <c r="I290" s="24"/>
    </row>
    <row r="291" spans="1:9" ht="15">
      <c r="A291" s="66">
        <f t="shared" si="31"/>
        <v>273</v>
      </c>
      <c r="B291" s="67">
        <f t="shared" si="32"/>
        <v>7</v>
      </c>
      <c r="C291" s="68">
        <f t="shared" si="33"/>
        <v>2042</v>
      </c>
      <c r="D291" s="69">
        <f t="shared" si="34"/>
        <v>98699.34895318389</v>
      </c>
      <c r="E291" s="62">
        <f t="shared" si="28"/>
        <v>411.24728730493285</v>
      </c>
      <c r="F291" s="63">
        <f t="shared" si="29"/>
        <v>930.8067702254148</v>
      </c>
      <c r="G291" s="70">
        <f t="shared" si="30"/>
        <v>97768.54218295847</v>
      </c>
      <c r="H291" s="71">
        <f>(1-G$3)*E291+F291</f>
        <v>1128.2054681317825</v>
      </c>
      <c r="I291" s="24"/>
    </row>
    <row r="292" spans="1:9" ht="15">
      <c r="A292" s="66">
        <f t="shared" si="31"/>
        <v>274</v>
      </c>
      <c r="B292" s="67">
        <f t="shared" si="32"/>
        <v>8</v>
      </c>
      <c r="C292" s="68">
        <f t="shared" si="33"/>
        <v>2042</v>
      </c>
      <c r="D292" s="69">
        <f t="shared" si="34"/>
        <v>97768.54218295847</v>
      </c>
      <c r="E292" s="62">
        <f t="shared" si="28"/>
        <v>407.3689257623269</v>
      </c>
      <c r="F292" s="63">
        <f t="shared" si="29"/>
        <v>934.6851317680207</v>
      </c>
      <c r="G292" s="70">
        <f t="shared" si="30"/>
        <v>96833.85705119044</v>
      </c>
      <c r="H292" s="71">
        <f>(1-G$3)*E292+F292</f>
        <v>1130.2222161339375</v>
      </c>
      <c r="I292" s="24"/>
    </row>
    <row r="293" spans="1:9" ht="15">
      <c r="A293" s="66">
        <f t="shared" si="31"/>
        <v>275</v>
      </c>
      <c r="B293" s="67">
        <f t="shared" si="32"/>
        <v>9</v>
      </c>
      <c r="C293" s="68">
        <f t="shared" si="33"/>
        <v>2042</v>
      </c>
      <c r="D293" s="69">
        <f t="shared" si="34"/>
        <v>96833.85705119044</v>
      </c>
      <c r="E293" s="62">
        <f t="shared" si="28"/>
        <v>403.47440437996016</v>
      </c>
      <c r="F293" s="63">
        <f t="shared" si="29"/>
        <v>938.5796531503875</v>
      </c>
      <c r="G293" s="70">
        <f t="shared" si="30"/>
        <v>95895.27739804005</v>
      </c>
      <c r="H293" s="71">
        <f>(1-G$3)*E293+F293</f>
        <v>1132.2473672527683</v>
      </c>
      <c r="I293" s="24"/>
    </row>
    <row r="294" spans="1:9" ht="15">
      <c r="A294" s="66">
        <f t="shared" si="31"/>
        <v>276</v>
      </c>
      <c r="B294" s="67">
        <f t="shared" si="32"/>
        <v>10</v>
      </c>
      <c r="C294" s="68">
        <f t="shared" si="33"/>
        <v>2042</v>
      </c>
      <c r="D294" s="69">
        <f t="shared" si="34"/>
        <v>95895.27739804005</v>
      </c>
      <c r="E294" s="62">
        <f t="shared" si="28"/>
        <v>399.5636558251669</v>
      </c>
      <c r="F294" s="63">
        <f t="shared" si="29"/>
        <v>942.4904017051806</v>
      </c>
      <c r="G294" s="70">
        <f t="shared" si="30"/>
        <v>94952.78699633488</v>
      </c>
      <c r="H294" s="71">
        <f>(1-G$3)*E294+F294</f>
        <v>1134.2809565012608</v>
      </c>
      <c r="I294" s="24"/>
    </row>
    <row r="295" spans="1:9" ht="15">
      <c r="A295" s="66">
        <f t="shared" si="31"/>
        <v>277</v>
      </c>
      <c r="B295" s="67">
        <f t="shared" si="32"/>
        <v>11</v>
      </c>
      <c r="C295" s="68">
        <f t="shared" si="33"/>
        <v>2042</v>
      </c>
      <c r="D295" s="69">
        <f t="shared" si="34"/>
        <v>94952.78699633488</v>
      </c>
      <c r="E295" s="62">
        <f t="shared" si="28"/>
        <v>395.6366124847287</v>
      </c>
      <c r="F295" s="63">
        <f t="shared" si="29"/>
        <v>946.4174450456189</v>
      </c>
      <c r="G295" s="70">
        <f t="shared" si="30"/>
        <v>94006.36955128926</v>
      </c>
      <c r="H295" s="71">
        <f>(1-G$3)*E295+F295</f>
        <v>1136.3230190382887</v>
      </c>
      <c r="I295" s="24"/>
    </row>
    <row r="296" spans="1:9" ht="15">
      <c r="A296" s="66">
        <f t="shared" si="31"/>
        <v>278</v>
      </c>
      <c r="B296" s="67">
        <f t="shared" si="32"/>
        <v>12</v>
      </c>
      <c r="C296" s="68">
        <f t="shared" si="33"/>
        <v>2042</v>
      </c>
      <c r="D296" s="69">
        <f t="shared" si="34"/>
        <v>94006.36955128926</v>
      </c>
      <c r="E296" s="62">
        <f t="shared" si="28"/>
        <v>391.6932064637053</v>
      </c>
      <c r="F296" s="63">
        <f t="shared" si="29"/>
        <v>950.3608510666422</v>
      </c>
      <c r="G296" s="70">
        <f t="shared" si="30"/>
        <v>93056.00870022262</v>
      </c>
      <c r="H296" s="71">
        <f>(1-G$3)*E296+F296</f>
        <v>1138.3735901692207</v>
      </c>
      <c r="I296" s="24"/>
    </row>
    <row r="297" spans="1:9" ht="15">
      <c r="A297" s="66">
        <f t="shared" si="31"/>
        <v>279</v>
      </c>
      <c r="B297" s="67">
        <f t="shared" si="32"/>
        <v>1</v>
      </c>
      <c r="C297" s="68">
        <f t="shared" si="33"/>
        <v>2043</v>
      </c>
      <c r="D297" s="69">
        <f t="shared" si="34"/>
        <v>93056.00870022262</v>
      </c>
      <c r="E297" s="62">
        <f t="shared" si="28"/>
        <v>387.73336958426097</v>
      </c>
      <c r="F297" s="63">
        <f t="shared" si="29"/>
        <v>954.3206879460865</v>
      </c>
      <c r="G297" s="70">
        <f t="shared" si="30"/>
        <v>92101.68801227653</v>
      </c>
      <c r="H297" s="71">
        <f>(1-G$3)*E297+F297</f>
        <v>1140.4327053465317</v>
      </c>
      <c r="I297" s="24"/>
    </row>
    <row r="298" spans="1:9" ht="15">
      <c r="A298" s="66">
        <f t="shared" si="31"/>
        <v>280</v>
      </c>
      <c r="B298" s="67">
        <f t="shared" si="32"/>
        <v>2</v>
      </c>
      <c r="C298" s="68">
        <f t="shared" si="33"/>
        <v>2043</v>
      </c>
      <c r="D298" s="69">
        <f t="shared" si="34"/>
        <v>92101.68801227653</v>
      </c>
      <c r="E298" s="62">
        <f t="shared" si="28"/>
        <v>383.75703338448557</v>
      </c>
      <c r="F298" s="63">
        <f t="shared" si="29"/>
        <v>958.297024145862</v>
      </c>
      <c r="G298" s="70">
        <f t="shared" si="30"/>
        <v>91143.39098813066</v>
      </c>
      <c r="H298" s="71">
        <f>(1-G$3)*E298+F298</f>
        <v>1142.500400170415</v>
      </c>
      <c r="I298" s="24"/>
    </row>
    <row r="299" spans="1:9" ht="15">
      <c r="A299" s="66">
        <f t="shared" si="31"/>
        <v>281</v>
      </c>
      <c r="B299" s="67">
        <f t="shared" si="32"/>
        <v>3</v>
      </c>
      <c r="C299" s="68">
        <f t="shared" si="33"/>
        <v>2043</v>
      </c>
      <c r="D299" s="69">
        <f t="shared" si="34"/>
        <v>91143.39098813066</v>
      </c>
      <c r="E299" s="62">
        <f t="shared" si="28"/>
        <v>379.7641291172111</v>
      </c>
      <c r="F299" s="63">
        <f t="shared" si="29"/>
        <v>962.2899284131365</v>
      </c>
      <c r="G299" s="70">
        <f t="shared" si="30"/>
        <v>90181.10105971752</v>
      </c>
      <c r="H299" s="71">
        <f>(1-G$3)*E299+F299</f>
        <v>1144.576710389398</v>
      </c>
      <c r="I299" s="24"/>
    </row>
    <row r="300" spans="1:9" ht="15">
      <c r="A300" s="66">
        <f t="shared" si="31"/>
        <v>282</v>
      </c>
      <c r="B300" s="67">
        <f t="shared" si="32"/>
        <v>4</v>
      </c>
      <c r="C300" s="68">
        <f t="shared" si="33"/>
        <v>2043</v>
      </c>
      <c r="D300" s="69">
        <f t="shared" si="34"/>
        <v>90181.10105971752</v>
      </c>
      <c r="E300" s="62">
        <f t="shared" si="28"/>
        <v>375.75458774882304</v>
      </c>
      <c r="F300" s="63">
        <f t="shared" si="29"/>
        <v>966.2994697815245</v>
      </c>
      <c r="G300" s="70">
        <f t="shared" si="30"/>
        <v>89214.80158993599</v>
      </c>
      <c r="H300" s="71">
        <f>(1-G$3)*E300+F300</f>
        <v>1146.6616719009596</v>
      </c>
      <c r="I300" s="24"/>
    </row>
    <row r="301" spans="1:9" ht="15">
      <c r="A301" s="66">
        <f t="shared" si="31"/>
        <v>283</v>
      </c>
      <c r="B301" s="67">
        <f t="shared" si="32"/>
        <v>5</v>
      </c>
      <c r="C301" s="68">
        <f t="shared" si="33"/>
        <v>2043</v>
      </c>
      <c r="D301" s="69">
        <f t="shared" si="34"/>
        <v>89214.80158993599</v>
      </c>
      <c r="E301" s="62">
        <f t="shared" si="28"/>
        <v>371.72833995806667</v>
      </c>
      <c r="F301" s="63">
        <f t="shared" si="29"/>
        <v>970.3257175722808</v>
      </c>
      <c r="G301" s="70">
        <f t="shared" si="30"/>
        <v>88244.4758723637</v>
      </c>
      <c r="H301" s="71">
        <f>(1-G$3)*E301+F301</f>
        <v>1148.7553207521528</v>
      </c>
      <c r="I301" s="24"/>
    </row>
    <row r="302" spans="1:9" ht="15">
      <c r="A302" s="66">
        <f t="shared" si="31"/>
        <v>284</v>
      </c>
      <c r="B302" s="67">
        <f t="shared" si="32"/>
        <v>6</v>
      </c>
      <c r="C302" s="68">
        <f t="shared" si="33"/>
        <v>2043</v>
      </c>
      <c r="D302" s="69">
        <f t="shared" si="34"/>
        <v>88244.4758723637</v>
      </c>
      <c r="E302" s="62">
        <f t="shared" si="28"/>
        <v>367.6853161348488</v>
      </c>
      <c r="F302" s="63">
        <f t="shared" si="29"/>
        <v>974.3687413954988</v>
      </c>
      <c r="G302" s="70">
        <f t="shared" si="30"/>
        <v>87270.1071309682</v>
      </c>
      <c r="H302" s="71">
        <f>(1-G$3)*E302+F302</f>
        <v>1150.8576931402263</v>
      </c>
      <c r="I302" s="24"/>
    </row>
    <row r="303" spans="1:9" ht="15">
      <c r="A303" s="66">
        <f t="shared" si="31"/>
        <v>285</v>
      </c>
      <c r="B303" s="67">
        <f t="shared" si="32"/>
        <v>7</v>
      </c>
      <c r="C303" s="68">
        <f t="shared" si="33"/>
        <v>2043</v>
      </c>
      <c r="D303" s="69">
        <f t="shared" si="34"/>
        <v>87270.1071309682</v>
      </c>
      <c r="E303" s="62">
        <f t="shared" si="28"/>
        <v>363.6254463790342</v>
      </c>
      <c r="F303" s="63">
        <f t="shared" si="29"/>
        <v>978.4286111513134</v>
      </c>
      <c r="G303" s="70">
        <f t="shared" si="30"/>
        <v>86291.6785198169</v>
      </c>
      <c r="H303" s="71">
        <f>(1-G$3)*E303+F303</f>
        <v>1152.9688254132498</v>
      </c>
      <c r="I303" s="24"/>
    </row>
    <row r="304" spans="1:9" ht="15">
      <c r="A304" s="66">
        <f t="shared" si="31"/>
        <v>286</v>
      </c>
      <c r="B304" s="67">
        <f t="shared" si="32"/>
        <v>8</v>
      </c>
      <c r="C304" s="68">
        <f t="shared" si="33"/>
        <v>2043</v>
      </c>
      <c r="D304" s="69">
        <f t="shared" si="34"/>
        <v>86291.6785198169</v>
      </c>
      <c r="E304" s="62">
        <f t="shared" si="28"/>
        <v>359.5486604992371</v>
      </c>
      <c r="F304" s="63">
        <f t="shared" si="29"/>
        <v>982.5053970311105</v>
      </c>
      <c r="G304" s="70">
        <f t="shared" si="30"/>
        <v>85309.17312278578</v>
      </c>
      <c r="H304" s="71">
        <f>(1-G$3)*E304+F304</f>
        <v>1155.0887540707442</v>
      </c>
      <c r="I304" s="24"/>
    </row>
    <row r="305" spans="1:9" ht="15">
      <c r="A305" s="66">
        <f t="shared" si="31"/>
        <v>287</v>
      </c>
      <c r="B305" s="67">
        <f t="shared" si="32"/>
        <v>9</v>
      </c>
      <c r="C305" s="68">
        <f t="shared" si="33"/>
        <v>2043</v>
      </c>
      <c r="D305" s="69">
        <f t="shared" si="34"/>
        <v>85309.17312278578</v>
      </c>
      <c r="E305" s="62">
        <f t="shared" si="28"/>
        <v>355.4548880116074</v>
      </c>
      <c r="F305" s="63">
        <f t="shared" si="29"/>
        <v>986.5991695187402</v>
      </c>
      <c r="G305" s="70">
        <f t="shared" si="30"/>
        <v>84322.57395326704</v>
      </c>
      <c r="H305" s="71">
        <f>(1-G$3)*E305+F305</f>
        <v>1157.2175157643117</v>
      </c>
      <c r="I305" s="24"/>
    </row>
    <row r="306" spans="1:9" ht="15">
      <c r="A306" s="66">
        <f t="shared" si="31"/>
        <v>288</v>
      </c>
      <c r="B306" s="67">
        <f t="shared" si="32"/>
        <v>10</v>
      </c>
      <c r="C306" s="68">
        <f t="shared" si="33"/>
        <v>2043</v>
      </c>
      <c r="D306" s="69">
        <f t="shared" si="34"/>
        <v>84322.57395326704</v>
      </c>
      <c r="E306" s="62">
        <f t="shared" si="28"/>
        <v>351.34405813861264</v>
      </c>
      <c r="F306" s="63">
        <f t="shared" si="29"/>
        <v>990.709999391735</v>
      </c>
      <c r="G306" s="70">
        <f t="shared" si="30"/>
        <v>83331.8639538753</v>
      </c>
      <c r="H306" s="71">
        <f>(1-G$3)*E306+F306</f>
        <v>1159.355147298269</v>
      </c>
      <c r="I306" s="24"/>
    </row>
    <row r="307" spans="1:9" ht="15">
      <c r="A307" s="66">
        <f t="shared" si="31"/>
        <v>289</v>
      </c>
      <c r="B307" s="67">
        <f t="shared" si="32"/>
        <v>11</v>
      </c>
      <c r="C307" s="68">
        <f t="shared" si="33"/>
        <v>2043</v>
      </c>
      <c r="D307" s="69">
        <f t="shared" si="34"/>
        <v>83331.8639538753</v>
      </c>
      <c r="E307" s="62">
        <f t="shared" si="28"/>
        <v>347.2160998078138</v>
      </c>
      <c r="F307" s="63">
        <f t="shared" si="29"/>
        <v>994.8379577225337</v>
      </c>
      <c r="G307" s="70">
        <f t="shared" si="30"/>
        <v>82337.02599615278</v>
      </c>
      <c r="H307" s="71">
        <f>(1-G$3)*E307+F307</f>
        <v>1161.5016856302843</v>
      </c>
      <c r="I307" s="24"/>
    </row>
    <row r="308" spans="1:9" ht="15">
      <c r="A308" s="66">
        <f t="shared" si="31"/>
        <v>290</v>
      </c>
      <c r="B308" s="67">
        <f t="shared" si="32"/>
        <v>12</v>
      </c>
      <c r="C308" s="68">
        <f t="shared" si="33"/>
        <v>2043</v>
      </c>
      <c r="D308" s="69">
        <f t="shared" si="34"/>
        <v>82337.02599615278</v>
      </c>
      <c r="E308" s="62">
        <f t="shared" si="28"/>
        <v>343.0709416506366</v>
      </c>
      <c r="F308" s="63">
        <f t="shared" si="29"/>
        <v>998.983115879711</v>
      </c>
      <c r="G308" s="70">
        <f t="shared" si="30"/>
        <v>81338.04288027306</v>
      </c>
      <c r="H308" s="71">
        <f>(1-G$3)*E308+F308</f>
        <v>1163.6571678720165</v>
      </c>
      <c r="I308" s="24"/>
    </row>
    <row r="309" spans="1:9" ht="15">
      <c r="A309" s="66">
        <f t="shared" si="31"/>
        <v>291</v>
      </c>
      <c r="B309" s="67">
        <f t="shared" si="32"/>
        <v>1</v>
      </c>
      <c r="C309" s="68">
        <f t="shared" si="33"/>
        <v>2044</v>
      </c>
      <c r="D309" s="69">
        <f t="shared" si="34"/>
        <v>81338.04288027306</v>
      </c>
      <c r="E309" s="62">
        <f t="shared" si="28"/>
        <v>338.90851200113775</v>
      </c>
      <c r="F309" s="63">
        <f t="shared" si="29"/>
        <v>1003.1455455292098</v>
      </c>
      <c r="G309" s="70">
        <f t="shared" si="30"/>
        <v>80334.89733474384</v>
      </c>
      <c r="H309" s="71">
        <f>(1-G$3)*E309+F309</f>
        <v>1165.821631289756</v>
      </c>
      <c r="I309" s="24"/>
    </row>
    <row r="310" spans="1:9" ht="15">
      <c r="A310" s="66">
        <f t="shared" si="31"/>
        <v>292</v>
      </c>
      <c r="B310" s="67">
        <f t="shared" si="32"/>
        <v>2</v>
      </c>
      <c r="C310" s="68">
        <f t="shared" si="33"/>
        <v>2044</v>
      </c>
      <c r="D310" s="69">
        <f t="shared" si="34"/>
        <v>80334.89733474384</v>
      </c>
      <c r="E310" s="62">
        <f t="shared" si="28"/>
        <v>334.728738894766</v>
      </c>
      <c r="F310" s="63">
        <f t="shared" si="29"/>
        <v>1007.3253186355815</v>
      </c>
      <c r="G310" s="70">
        <f t="shared" si="30"/>
        <v>79327.57201610826</v>
      </c>
      <c r="H310" s="71">
        <f>(1-G$3)*E310+F310</f>
        <v>1167.9951133050693</v>
      </c>
      <c r="I310" s="24"/>
    </row>
    <row r="311" spans="1:9" ht="15">
      <c r="A311" s="66">
        <f t="shared" si="31"/>
        <v>293</v>
      </c>
      <c r="B311" s="67">
        <f t="shared" si="32"/>
        <v>3</v>
      </c>
      <c r="C311" s="68">
        <f t="shared" si="33"/>
        <v>2044</v>
      </c>
      <c r="D311" s="69">
        <f t="shared" si="34"/>
        <v>79327.57201610826</v>
      </c>
      <c r="E311" s="62">
        <f t="shared" si="28"/>
        <v>330.53155006711773</v>
      </c>
      <c r="F311" s="63">
        <f t="shared" si="29"/>
        <v>1011.5225074632299</v>
      </c>
      <c r="G311" s="70">
        <f t="shared" si="30"/>
        <v>78316.04950864502</v>
      </c>
      <c r="H311" s="71">
        <f>(1-G$3)*E311+F311</f>
        <v>1170.1776514954463</v>
      </c>
      <c r="I311" s="24"/>
    </row>
    <row r="312" spans="1:9" ht="15">
      <c r="A312" s="66">
        <f t="shared" si="31"/>
        <v>294</v>
      </c>
      <c r="B312" s="67">
        <f t="shared" si="32"/>
        <v>4</v>
      </c>
      <c r="C312" s="68">
        <f t="shared" si="33"/>
        <v>2044</v>
      </c>
      <c r="D312" s="69">
        <f t="shared" si="34"/>
        <v>78316.04950864502</v>
      </c>
      <c r="E312" s="62">
        <f t="shared" si="28"/>
        <v>326.3168729526876</v>
      </c>
      <c r="F312" s="63">
        <f t="shared" si="29"/>
        <v>1015.73718457766</v>
      </c>
      <c r="G312" s="70">
        <f t="shared" si="30"/>
        <v>77300.31232406736</v>
      </c>
      <c r="H312" s="71">
        <f>(1-G$3)*E312+F312</f>
        <v>1172.36928359495</v>
      </c>
      <c r="I312" s="24"/>
    </row>
    <row r="313" spans="1:9" ht="15">
      <c r="A313" s="66">
        <f t="shared" si="31"/>
        <v>295</v>
      </c>
      <c r="B313" s="67">
        <f t="shared" si="32"/>
        <v>5</v>
      </c>
      <c r="C313" s="68">
        <f t="shared" si="33"/>
        <v>2044</v>
      </c>
      <c r="D313" s="69">
        <f t="shared" si="34"/>
        <v>77300.31232406736</v>
      </c>
      <c r="E313" s="62">
        <f t="shared" si="28"/>
        <v>322.084634683614</v>
      </c>
      <c r="F313" s="63">
        <f t="shared" si="29"/>
        <v>1019.9694228467336</v>
      </c>
      <c r="G313" s="70">
        <f t="shared" si="30"/>
        <v>76280.34290122063</v>
      </c>
      <c r="H313" s="71">
        <f>(1-G$3)*E313+F313</f>
        <v>1174.5700474948683</v>
      </c>
      <c r="I313" s="24"/>
    </row>
    <row r="314" spans="1:9" ht="15">
      <c r="A314" s="66">
        <f t="shared" si="31"/>
        <v>296</v>
      </c>
      <c r="B314" s="67">
        <f t="shared" si="32"/>
        <v>6</v>
      </c>
      <c r="C314" s="68">
        <f t="shared" si="33"/>
        <v>2044</v>
      </c>
      <c r="D314" s="69">
        <f t="shared" si="34"/>
        <v>76280.34290122063</v>
      </c>
      <c r="E314" s="62">
        <f t="shared" si="28"/>
        <v>317.8347620884193</v>
      </c>
      <c r="F314" s="63">
        <f t="shared" si="29"/>
        <v>1024.2192954419284</v>
      </c>
      <c r="G314" s="70">
        <f t="shared" si="30"/>
        <v>75256.1236057787</v>
      </c>
      <c r="H314" s="71">
        <f>(1-G$3)*E314+F314</f>
        <v>1176.7799812443695</v>
      </c>
      <c r="I314" s="24"/>
    </row>
    <row r="315" spans="1:9" ht="15">
      <c r="A315" s="66">
        <f t="shared" si="31"/>
        <v>297</v>
      </c>
      <c r="B315" s="67">
        <f t="shared" si="32"/>
        <v>7</v>
      </c>
      <c r="C315" s="68">
        <f t="shared" si="33"/>
        <v>2044</v>
      </c>
      <c r="D315" s="69">
        <f t="shared" si="34"/>
        <v>75256.1236057787</v>
      </c>
      <c r="E315" s="62">
        <f t="shared" si="28"/>
        <v>313.5671816907446</v>
      </c>
      <c r="F315" s="63">
        <f t="shared" si="29"/>
        <v>1028.486875839603</v>
      </c>
      <c r="G315" s="70">
        <f t="shared" si="30"/>
        <v>74227.6367299391</v>
      </c>
      <c r="H315" s="71">
        <f>(1-G$3)*E315+F315</f>
        <v>1178.9991230511605</v>
      </c>
      <c r="I315" s="24"/>
    </row>
    <row r="316" spans="1:9" ht="15">
      <c r="A316" s="66">
        <f t="shared" si="31"/>
        <v>298</v>
      </c>
      <c r="B316" s="67">
        <f t="shared" si="32"/>
        <v>8</v>
      </c>
      <c r="C316" s="68">
        <f t="shared" si="33"/>
        <v>2044</v>
      </c>
      <c r="D316" s="69">
        <f t="shared" si="34"/>
        <v>74227.6367299391</v>
      </c>
      <c r="E316" s="62">
        <f t="shared" si="28"/>
        <v>309.2818197080796</v>
      </c>
      <c r="F316" s="63">
        <f t="shared" si="29"/>
        <v>1032.772237822268</v>
      </c>
      <c r="G316" s="70">
        <f t="shared" si="30"/>
        <v>73194.86449211683</v>
      </c>
      <c r="H316" s="71">
        <f>(1-G$3)*E316+F316</f>
        <v>1181.2275112821462</v>
      </c>
      <c r="I316" s="24"/>
    </row>
    <row r="317" spans="1:9" ht="15">
      <c r="A317" s="66">
        <f t="shared" si="31"/>
        <v>299</v>
      </c>
      <c r="B317" s="67">
        <f t="shared" si="32"/>
        <v>9</v>
      </c>
      <c r="C317" s="68">
        <f t="shared" si="33"/>
        <v>2044</v>
      </c>
      <c r="D317" s="69">
        <f t="shared" si="34"/>
        <v>73194.86449211683</v>
      </c>
      <c r="E317" s="62">
        <f t="shared" si="28"/>
        <v>304.9786020504868</v>
      </c>
      <c r="F317" s="63">
        <f t="shared" si="29"/>
        <v>1037.0754554798607</v>
      </c>
      <c r="G317" s="70">
        <f t="shared" si="30"/>
        <v>72157.78903663697</v>
      </c>
      <c r="H317" s="71">
        <f>(1-G$3)*E317+F317</f>
        <v>1183.4651844640944</v>
      </c>
      <c r="I317" s="24"/>
    </row>
    <row r="318" spans="1:9" ht="15">
      <c r="A318" s="66">
        <f t="shared" si="31"/>
        <v>300</v>
      </c>
      <c r="B318" s="67">
        <f t="shared" si="32"/>
        <v>10</v>
      </c>
      <c r="C318" s="68">
        <f t="shared" si="33"/>
        <v>2044</v>
      </c>
      <c r="D318" s="69">
        <f t="shared" si="34"/>
        <v>72157.78903663697</v>
      </c>
      <c r="E318" s="62">
        <f t="shared" si="28"/>
        <v>300.6574543193207</v>
      </c>
      <c r="F318" s="63">
        <f t="shared" si="29"/>
        <v>1041.3966032110268</v>
      </c>
      <c r="G318" s="70">
        <f t="shared" si="30"/>
        <v>71116.39243342594</v>
      </c>
      <c r="H318" s="71">
        <f>(1-G$3)*E318+F318</f>
        <v>1185.7121812843006</v>
      </c>
      <c r="I318" s="24"/>
    </row>
    <row r="319" spans="1:9" ht="15">
      <c r="A319" s="66">
        <f t="shared" si="31"/>
        <v>301</v>
      </c>
      <c r="B319" s="67">
        <f t="shared" si="32"/>
        <v>11</v>
      </c>
      <c r="C319" s="68">
        <f t="shared" si="33"/>
        <v>2044</v>
      </c>
      <c r="D319" s="69">
        <f t="shared" si="34"/>
        <v>71116.39243342594</v>
      </c>
      <c r="E319" s="62">
        <f t="shared" si="28"/>
        <v>296.3183018059414</v>
      </c>
      <c r="F319" s="63">
        <f t="shared" si="29"/>
        <v>1045.735755724406</v>
      </c>
      <c r="G319" s="70">
        <f t="shared" si="30"/>
        <v>70070.65667770153</v>
      </c>
      <c r="H319" s="71">
        <f>(1-G$3)*E319+F319</f>
        <v>1187.968540591258</v>
      </c>
      <c r="I319" s="24"/>
    </row>
    <row r="320" spans="1:9" ht="15">
      <c r="A320" s="66">
        <f t="shared" si="31"/>
        <v>302</v>
      </c>
      <c r="B320" s="67">
        <f t="shared" si="32"/>
        <v>12</v>
      </c>
      <c r="C320" s="68">
        <f t="shared" si="33"/>
        <v>2044</v>
      </c>
      <c r="D320" s="69">
        <f t="shared" si="34"/>
        <v>70070.65667770153</v>
      </c>
      <c r="E320" s="62">
        <f t="shared" si="28"/>
        <v>291.96106949042303</v>
      </c>
      <c r="F320" s="63">
        <f t="shared" si="29"/>
        <v>1050.0929880399244</v>
      </c>
      <c r="G320" s="70">
        <f t="shared" si="30"/>
        <v>69020.5636896616</v>
      </c>
      <c r="H320" s="71">
        <f>(1-G$3)*E320+F320</f>
        <v>1190.2343013953275</v>
      </c>
      <c r="I320" s="24"/>
    </row>
    <row r="321" spans="1:9" ht="15">
      <c r="A321" s="66">
        <f t="shared" si="31"/>
        <v>303</v>
      </c>
      <c r="B321" s="67">
        <f t="shared" si="32"/>
        <v>1</v>
      </c>
      <c r="C321" s="68">
        <f t="shared" si="33"/>
        <v>2045</v>
      </c>
      <c r="D321" s="69">
        <f t="shared" si="34"/>
        <v>69020.5636896616</v>
      </c>
      <c r="E321" s="62">
        <f t="shared" si="28"/>
        <v>287.5856820402567</v>
      </c>
      <c r="F321" s="63">
        <f t="shared" si="29"/>
        <v>1054.468375490091</v>
      </c>
      <c r="G321" s="70">
        <f t="shared" si="30"/>
        <v>67966.09531417151</v>
      </c>
      <c r="H321" s="71">
        <f>(1-G$3)*E321+F321</f>
        <v>1192.509502869414</v>
      </c>
      <c r="I321" s="24"/>
    </row>
    <row r="322" spans="1:9" ht="15">
      <c r="A322" s="66">
        <f t="shared" si="31"/>
        <v>304</v>
      </c>
      <c r="B322" s="67">
        <f t="shared" si="32"/>
        <v>2</v>
      </c>
      <c r="C322" s="68">
        <f t="shared" si="33"/>
        <v>2045</v>
      </c>
      <c r="D322" s="69">
        <f t="shared" si="34"/>
        <v>67966.09531417151</v>
      </c>
      <c r="E322" s="62">
        <f t="shared" si="28"/>
        <v>283.19206380904797</v>
      </c>
      <c r="F322" s="63">
        <f t="shared" si="29"/>
        <v>1058.8619937212995</v>
      </c>
      <c r="G322" s="70">
        <f t="shared" si="30"/>
        <v>66907.23332045022</v>
      </c>
      <c r="H322" s="71">
        <f>(1-G$3)*E322+F322</f>
        <v>1194.7941843496426</v>
      </c>
      <c r="I322" s="24"/>
    </row>
    <row r="323" spans="1:9" ht="15">
      <c r="A323" s="66">
        <f t="shared" si="31"/>
        <v>305</v>
      </c>
      <c r="B323" s="67">
        <f t="shared" si="32"/>
        <v>3</v>
      </c>
      <c r="C323" s="68">
        <f t="shared" si="33"/>
        <v>2045</v>
      </c>
      <c r="D323" s="69">
        <f t="shared" si="34"/>
        <v>66907.23332045022</v>
      </c>
      <c r="E323" s="62">
        <f t="shared" si="28"/>
        <v>278.78013883520924</v>
      </c>
      <c r="F323" s="63">
        <f t="shared" si="29"/>
        <v>1063.2739186951383</v>
      </c>
      <c r="G323" s="70">
        <f t="shared" si="30"/>
        <v>65843.95940175508</v>
      </c>
      <c r="H323" s="71">
        <f>(1-G$3)*E323+F323</f>
        <v>1197.0883853360388</v>
      </c>
      <c r="I323" s="24"/>
    </row>
    <row r="324" spans="1:9" ht="15">
      <c r="A324" s="66">
        <f t="shared" si="31"/>
        <v>306</v>
      </c>
      <c r="B324" s="67">
        <f t="shared" si="32"/>
        <v>4</v>
      </c>
      <c r="C324" s="68">
        <f t="shared" si="33"/>
        <v>2045</v>
      </c>
      <c r="D324" s="69">
        <f t="shared" si="34"/>
        <v>65843.95940175508</v>
      </c>
      <c r="E324" s="62">
        <f t="shared" si="28"/>
        <v>274.34983084064623</v>
      </c>
      <c r="F324" s="63">
        <f t="shared" si="29"/>
        <v>1067.7042266897013</v>
      </c>
      <c r="G324" s="70">
        <f t="shared" si="30"/>
        <v>64776.25517506538</v>
      </c>
      <c r="H324" s="71">
        <f>(1-G$3)*E324+F324</f>
        <v>1199.3921454932115</v>
      </c>
      <c r="I324" s="24"/>
    </row>
    <row r="325" spans="1:9" ht="15">
      <c r="A325" s="66">
        <f t="shared" si="31"/>
        <v>307</v>
      </c>
      <c r="B325" s="67">
        <f t="shared" si="32"/>
        <v>5</v>
      </c>
      <c r="C325" s="68">
        <f t="shared" si="33"/>
        <v>2045</v>
      </c>
      <c r="D325" s="69">
        <f t="shared" si="34"/>
        <v>64776.25517506538</v>
      </c>
      <c r="E325" s="62">
        <f t="shared" si="28"/>
        <v>269.9010632294391</v>
      </c>
      <c r="F325" s="63">
        <f t="shared" si="29"/>
        <v>1072.1529943009084</v>
      </c>
      <c r="G325" s="70">
        <f t="shared" si="30"/>
        <v>63704.10218076447</v>
      </c>
      <c r="H325" s="71">
        <f>(1-G$3)*E325+F325</f>
        <v>1201.705504651039</v>
      </c>
      <c r="I325" s="24"/>
    </row>
    <row r="326" spans="1:9" ht="15">
      <c r="A326" s="66">
        <f t="shared" si="31"/>
        <v>308</v>
      </c>
      <c r="B326" s="67">
        <f t="shared" si="32"/>
        <v>6</v>
      </c>
      <c r="C326" s="68">
        <f t="shared" si="33"/>
        <v>2045</v>
      </c>
      <c r="D326" s="69">
        <f t="shared" si="34"/>
        <v>63704.10218076447</v>
      </c>
      <c r="E326" s="62">
        <f t="shared" si="28"/>
        <v>265.43375908651865</v>
      </c>
      <c r="F326" s="63">
        <f t="shared" si="29"/>
        <v>1076.620298443829</v>
      </c>
      <c r="G326" s="70">
        <f t="shared" si="30"/>
        <v>62627.481882320644</v>
      </c>
      <c r="H326" s="71">
        <f>(1-G$3)*E326+F326</f>
        <v>1204.028502805358</v>
      </c>
      <c r="I326" s="24"/>
    </row>
    <row r="327" spans="1:9" ht="15">
      <c r="A327" s="66">
        <f t="shared" si="31"/>
        <v>309</v>
      </c>
      <c r="B327" s="67">
        <f t="shared" si="32"/>
        <v>7</v>
      </c>
      <c r="C327" s="68">
        <f t="shared" si="33"/>
        <v>2045</v>
      </c>
      <c r="D327" s="69">
        <f t="shared" si="34"/>
        <v>62627.481882320644</v>
      </c>
      <c r="E327" s="62">
        <f t="shared" si="28"/>
        <v>260.947841176336</v>
      </c>
      <c r="F327" s="63">
        <f t="shared" si="29"/>
        <v>1081.1062163540116</v>
      </c>
      <c r="G327" s="70">
        <f t="shared" si="30"/>
        <v>61546.37566596663</v>
      </c>
      <c r="H327" s="71">
        <f>(1-G$3)*E327+F327</f>
        <v>1206.361180118653</v>
      </c>
      <c r="I327" s="24"/>
    </row>
    <row r="328" spans="1:9" ht="15">
      <c r="A328" s="66">
        <f t="shared" si="31"/>
        <v>310</v>
      </c>
      <c r="B328" s="67">
        <f t="shared" si="32"/>
        <v>8</v>
      </c>
      <c r="C328" s="68">
        <f t="shared" si="33"/>
        <v>2045</v>
      </c>
      <c r="D328" s="69">
        <f t="shared" si="34"/>
        <v>61546.37566596663</v>
      </c>
      <c r="E328" s="62">
        <f t="shared" si="28"/>
        <v>256.44323194152764</v>
      </c>
      <c r="F328" s="63">
        <f t="shared" si="29"/>
        <v>1085.6108255888198</v>
      </c>
      <c r="G328" s="70">
        <f t="shared" si="30"/>
        <v>60460.764840377815</v>
      </c>
      <c r="H328" s="71">
        <f>(1-G$3)*E328+F328</f>
        <v>1208.703576920753</v>
      </c>
      <c r="I328" s="24"/>
    </row>
    <row r="329" spans="1:9" ht="15">
      <c r="A329" s="66">
        <f t="shared" si="31"/>
        <v>311</v>
      </c>
      <c r="B329" s="67">
        <f t="shared" si="32"/>
        <v>9</v>
      </c>
      <c r="C329" s="68">
        <f t="shared" si="33"/>
        <v>2045</v>
      </c>
      <c r="D329" s="69">
        <f t="shared" si="34"/>
        <v>60460.764840377815</v>
      </c>
      <c r="E329" s="62">
        <f t="shared" si="28"/>
        <v>251.91985350157424</v>
      </c>
      <c r="F329" s="63">
        <f t="shared" si="29"/>
        <v>1090.1342040287734</v>
      </c>
      <c r="G329" s="70">
        <f t="shared" si="30"/>
        <v>59370.630636349044</v>
      </c>
      <c r="H329" s="71">
        <f>(1-G$3)*E329+F329</f>
        <v>1211.055733709529</v>
      </c>
      <c r="I329" s="24"/>
    </row>
    <row r="330" spans="1:9" ht="15">
      <c r="A330" s="66">
        <f t="shared" si="31"/>
        <v>312</v>
      </c>
      <c r="B330" s="67">
        <f t="shared" si="32"/>
        <v>10</v>
      </c>
      <c r="C330" s="68">
        <f t="shared" si="33"/>
        <v>2045</v>
      </c>
      <c r="D330" s="69">
        <f t="shared" si="34"/>
        <v>59370.630636349044</v>
      </c>
      <c r="E330" s="62">
        <f t="shared" si="28"/>
        <v>247.3776276514544</v>
      </c>
      <c r="F330" s="63">
        <f t="shared" si="29"/>
        <v>1094.6764298788933</v>
      </c>
      <c r="G330" s="70">
        <f t="shared" si="30"/>
        <v>58275.95420647015</v>
      </c>
      <c r="H330" s="71">
        <f>(1-G$3)*E330+F330</f>
        <v>1213.4176911515913</v>
      </c>
      <c r="I330" s="24"/>
    </row>
    <row r="331" spans="1:9" ht="15">
      <c r="A331" s="66">
        <f t="shared" si="31"/>
        <v>313</v>
      </c>
      <c r="B331" s="67">
        <f t="shared" si="32"/>
        <v>11</v>
      </c>
      <c r="C331" s="68">
        <f t="shared" si="33"/>
        <v>2045</v>
      </c>
      <c r="D331" s="69">
        <f t="shared" si="34"/>
        <v>58275.95420647015</v>
      </c>
      <c r="E331" s="62">
        <f t="shared" si="28"/>
        <v>242.81647586029234</v>
      </c>
      <c r="F331" s="63">
        <f t="shared" si="29"/>
        <v>1099.2375816700553</v>
      </c>
      <c r="G331" s="70">
        <f t="shared" si="30"/>
        <v>57176.716624800094</v>
      </c>
      <c r="H331" s="71">
        <f>(1-G$3)*E331+F331</f>
        <v>1215.7894900829956</v>
      </c>
      <c r="I331" s="24"/>
    </row>
    <row r="332" spans="1:9" ht="15">
      <c r="A332" s="66">
        <f t="shared" si="31"/>
        <v>314</v>
      </c>
      <c r="B332" s="67">
        <f t="shared" si="32"/>
        <v>12</v>
      </c>
      <c r="C332" s="68">
        <f t="shared" si="33"/>
        <v>2045</v>
      </c>
      <c r="D332" s="69">
        <f t="shared" si="34"/>
        <v>57176.716624800094</v>
      </c>
      <c r="E332" s="62">
        <f t="shared" si="28"/>
        <v>238.23631927000042</v>
      </c>
      <c r="F332" s="63">
        <f t="shared" si="29"/>
        <v>1103.8177382603471</v>
      </c>
      <c r="G332" s="70">
        <f t="shared" si="30"/>
        <v>56072.89888653975</v>
      </c>
      <c r="H332" s="71">
        <f>(1-G$3)*E332+F332</f>
        <v>1218.1711715099473</v>
      </c>
      <c r="I332" s="24"/>
    </row>
    <row r="333" spans="1:9" ht="15">
      <c r="A333" s="66">
        <f t="shared" si="31"/>
        <v>315</v>
      </c>
      <c r="B333" s="67">
        <f t="shared" si="32"/>
        <v>1</v>
      </c>
      <c r="C333" s="68">
        <f t="shared" si="33"/>
        <v>2046</v>
      </c>
      <c r="D333" s="69">
        <f t="shared" si="34"/>
        <v>56072.89888653975</v>
      </c>
      <c r="E333" s="62">
        <f t="shared" si="28"/>
        <v>233.63707869391564</v>
      </c>
      <c r="F333" s="63">
        <f t="shared" si="29"/>
        <v>1108.416978836432</v>
      </c>
      <c r="G333" s="70">
        <f t="shared" si="30"/>
        <v>54964.48190770332</v>
      </c>
      <c r="H333" s="71">
        <f>(1-G$3)*E333+F333</f>
        <v>1220.5627766095115</v>
      </c>
      <c r="I333" s="24"/>
    </row>
    <row r="334" spans="1:9" ht="15">
      <c r="A334" s="66">
        <f t="shared" si="31"/>
        <v>316</v>
      </c>
      <c r="B334" s="67">
        <f t="shared" si="32"/>
        <v>2</v>
      </c>
      <c r="C334" s="68">
        <f t="shared" si="33"/>
        <v>2046</v>
      </c>
      <c r="D334" s="69">
        <f t="shared" si="34"/>
        <v>54964.48190770332</v>
      </c>
      <c r="E334" s="62">
        <f t="shared" si="28"/>
        <v>229.0186746154305</v>
      </c>
      <c r="F334" s="63">
        <f t="shared" si="29"/>
        <v>1113.0353829149171</v>
      </c>
      <c r="G334" s="70">
        <f t="shared" si="30"/>
        <v>53851.4465247884</v>
      </c>
      <c r="H334" s="71">
        <f>(1-G$3)*E334+F334</f>
        <v>1222.9643467303238</v>
      </c>
      <c r="I334" s="24"/>
    </row>
    <row r="335" spans="1:9" ht="15">
      <c r="A335" s="66">
        <f t="shared" si="31"/>
        <v>317</v>
      </c>
      <c r="B335" s="67">
        <f t="shared" si="32"/>
        <v>3</v>
      </c>
      <c r="C335" s="68">
        <f t="shared" si="33"/>
        <v>2046</v>
      </c>
      <c r="D335" s="69">
        <f t="shared" si="34"/>
        <v>53851.4465247884</v>
      </c>
      <c r="E335" s="62">
        <f t="shared" si="28"/>
        <v>224.38102718661835</v>
      </c>
      <c r="F335" s="63">
        <f t="shared" si="29"/>
        <v>1117.6730303437291</v>
      </c>
      <c r="G335" s="70">
        <f t="shared" si="30"/>
        <v>52733.77349444467</v>
      </c>
      <c r="H335" s="71">
        <f>(1-G$3)*E335+F335</f>
        <v>1225.375923393306</v>
      </c>
      <c r="I335" s="24"/>
    </row>
    <row r="336" spans="1:9" ht="15">
      <c r="A336" s="66">
        <f t="shared" si="31"/>
        <v>318</v>
      </c>
      <c r="B336" s="67">
        <f t="shared" si="32"/>
        <v>4</v>
      </c>
      <c r="C336" s="68">
        <f t="shared" si="33"/>
        <v>2046</v>
      </c>
      <c r="D336" s="69">
        <f t="shared" si="34"/>
        <v>52733.77349444467</v>
      </c>
      <c r="E336" s="62">
        <f t="shared" si="28"/>
        <v>219.7240562268528</v>
      </c>
      <c r="F336" s="63">
        <f t="shared" si="29"/>
        <v>1122.3300013034948</v>
      </c>
      <c r="G336" s="70">
        <f t="shared" si="30"/>
        <v>51611.443493141174</v>
      </c>
      <c r="H336" s="71">
        <f>(1-G$3)*E336+F336</f>
        <v>1227.7975482923841</v>
      </c>
      <c r="I336" s="24"/>
    </row>
    <row r="337" spans="1:9" ht="15">
      <c r="A337" s="66">
        <f t="shared" si="31"/>
        <v>319</v>
      </c>
      <c r="B337" s="67">
        <f t="shared" si="32"/>
        <v>5</v>
      </c>
      <c r="C337" s="68">
        <f t="shared" si="33"/>
        <v>2046</v>
      </c>
      <c r="D337" s="69">
        <f t="shared" si="34"/>
        <v>51611.443493141174</v>
      </c>
      <c r="E337" s="62">
        <f t="shared" si="28"/>
        <v>215.04768122142158</v>
      </c>
      <c r="F337" s="63">
        <f t="shared" si="29"/>
        <v>1127.006376308926</v>
      </c>
      <c r="G337" s="70">
        <f t="shared" si="30"/>
        <v>50484.43711683225</v>
      </c>
      <c r="H337" s="71">
        <f>(1-G$3)*E337+F337</f>
        <v>1230.2292632952085</v>
      </c>
      <c r="I337" s="24"/>
    </row>
    <row r="338" spans="1:9" ht="15">
      <c r="A338" s="66">
        <f t="shared" si="31"/>
        <v>320</v>
      </c>
      <c r="B338" s="67">
        <f t="shared" si="32"/>
        <v>6</v>
      </c>
      <c r="C338" s="68">
        <f t="shared" si="33"/>
        <v>2046</v>
      </c>
      <c r="D338" s="69">
        <f t="shared" si="34"/>
        <v>50484.43711683225</v>
      </c>
      <c r="E338" s="62">
        <f t="shared" si="28"/>
        <v>210.35182132013438</v>
      </c>
      <c r="F338" s="63">
        <f t="shared" si="29"/>
        <v>1131.7022362102132</v>
      </c>
      <c r="G338" s="70">
        <f t="shared" si="30"/>
        <v>49352.73488062203</v>
      </c>
      <c r="H338" s="71">
        <f>(1-G$3)*E338+F338</f>
        <v>1232.6711104438778</v>
      </c>
      <c r="I338" s="24"/>
    </row>
    <row r="339" spans="1:9" ht="15">
      <c r="A339" s="66">
        <f t="shared" si="31"/>
        <v>321</v>
      </c>
      <c r="B339" s="67">
        <f t="shared" si="32"/>
        <v>7</v>
      </c>
      <c r="C339" s="68">
        <f t="shared" si="33"/>
        <v>2046</v>
      </c>
      <c r="D339" s="69">
        <f t="shared" si="34"/>
        <v>49352.73488062203</v>
      </c>
      <c r="E339" s="62">
        <f aca="true" t="shared" si="35" ref="E339:E378">IF(I$5=1,D$8,G$8)*D339/12</f>
        <v>205.63639533592516</v>
      </c>
      <c r="F339" s="63">
        <f aca="true" t="shared" si="36" ref="F339:F378">IF(I$5=1,$D$9-E339,0)</f>
        <v>1136.4176621944225</v>
      </c>
      <c r="G339" s="70">
        <f aca="true" t="shared" si="37" ref="G339:G378">D339-F339</f>
        <v>48216.31721842761</v>
      </c>
      <c r="H339" s="71">
        <f aca="true" t="shared" si="38" ref="H339:H378">(1-G$3)*E339+F339</f>
        <v>1235.1231319556666</v>
      </c>
      <c r="I339" s="24"/>
    </row>
    <row r="340" spans="1:9" ht="15">
      <c r="A340" s="66">
        <f aca="true" t="shared" si="39" ref="A340:A378">A339+1</f>
        <v>322</v>
      </c>
      <c r="B340" s="67">
        <f aca="true" t="shared" si="40" ref="B340:B378">MOD(B339,12)+1</f>
        <v>8</v>
      </c>
      <c r="C340" s="68">
        <f aca="true" t="shared" si="41" ref="C340:C378">IF(B339=12,C339+1,C339)</f>
        <v>2046</v>
      </c>
      <c r="D340" s="69">
        <f t="shared" si="34"/>
        <v>48216.31721842761</v>
      </c>
      <c r="E340" s="62">
        <f t="shared" si="35"/>
        <v>200.9013217434484</v>
      </c>
      <c r="F340" s="63">
        <f t="shared" si="36"/>
        <v>1141.1527357868993</v>
      </c>
      <c r="G340" s="70">
        <f t="shared" si="37"/>
        <v>47075.164482640714</v>
      </c>
      <c r="H340" s="71">
        <f t="shared" si="38"/>
        <v>1237.5853702237546</v>
      </c>
      <c r="I340" s="24"/>
    </row>
    <row r="341" spans="1:9" ht="15">
      <c r="A341" s="66">
        <f t="shared" si="39"/>
        <v>323</v>
      </c>
      <c r="B341" s="67">
        <f t="shared" si="40"/>
        <v>9</v>
      </c>
      <c r="C341" s="68">
        <f t="shared" si="41"/>
        <v>2046</v>
      </c>
      <c r="D341" s="69">
        <f aca="true" t="shared" si="42" ref="D341:D378">G340</f>
        <v>47075.164482640714</v>
      </c>
      <c r="E341" s="62">
        <f t="shared" si="35"/>
        <v>196.14651867766963</v>
      </c>
      <c r="F341" s="63">
        <f t="shared" si="36"/>
        <v>1145.907538852678</v>
      </c>
      <c r="G341" s="70">
        <f t="shared" si="37"/>
        <v>45929.25694378804</v>
      </c>
      <c r="H341" s="71">
        <f t="shared" si="38"/>
        <v>1240.0578678179595</v>
      </c>
      <c r="I341" s="24"/>
    </row>
    <row r="342" spans="1:9" ht="15">
      <c r="A342" s="66">
        <f t="shared" si="39"/>
        <v>324</v>
      </c>
      <c r="B342" s="67">
        <f t="shared" si="40"/>
        <v>10</v>
      </c>
      <c r="C342" s="68">
        <f t="shared" si="41"/>
        <v>2046</v>
      </c>
      <c r="D342" s="69">
        <f t="shared" si="42"/>
        <v>45929.25694378804</v>
      </c>
      <c r="E342" s="62">
        <f t="shared" si="35"/>
        <v>191.37190393245018</v>
      </c>
      <c r="F342" s="63">
        <f t="shared" si="36"/>
        <v>1150.6821535978975</v>
      </c>
      <c r="G342" s="70">
        <f t="shared" si="37"/>
        <v>44778.57479019014</v>
      </c>
      <c r="H342" s="71">
        <f t="shared" si="38"/>
        <v>1242.5406674854735</v>
      </c>
      <c r="I342" s="24"/>
    </row>
    <row r="343" spans="1:9" ht="15">
      <c r="A343" s="66">
        <f t="shared" si="39"/>
        <v>325</v>
      </c>
      <c r="B343" s="67">
        <f t="shared" si="40"/>
        <v>11</v>
      </c>
      <c r="C343" s="68">
        <f t="shared" si="41"/>
        <v>2046</v>
      </c>
      <c r="D343" s="69">
        <f t="shared" si="42"/>
        <v>44778.57479019014</v>
      </c>
      <c r="E343" s="62">
        <f t="shared" si="35"/>
        <v>186.5773949591256</v>
      </c>
      <c r="F343" s="63">
        <f t="shared" si="36"/>
        <v>1155.476662571222</v>
      </c>
      <c r="G343" s="70">
        <f t="shared" si="37"/>
        <v>43623.09812761892</v>
      </c>
      <c r="H343" s="71">
        <f t="shared" si="38"/>
        <v>1245.0338121516024</v>
      </c>
      <c r="I343" s="24"/>
    </row>
    <row r="344" spans="1:9" ht="15">
      <c r="A344" s="66">
        <f t="shared" si="39"/>
        <v>326</v>
      </c>
      <c r="B344" s="67">
        <f t="shared" si="40"/>
        <v>12</v>
      </c>
      <c r="C344" s="68">
        <f t="shared" si="41"/>
        <v>2046</v>
      </c>
      <c r="D344" s="69">
        <f t="shared" si="42"/>
        <v>43623.09812761892</v>
      </c>
      <c r="E344" s="62">
        <f t="shared" si="35"/>
        <v>181.76290886507886</v>
      </c>
      <c r="F344" s="63">
        <f t="shared" si="36"/>
        <v>1160.2911486652688</v>
      </c>
      <c r="G344" s="70">
        <f t="shared" si="37"/>
        <v>42462.80697895365</v>
      </c>
      <c r="H344" s="71">
        <f t="shared" si="38"/>
        <v>1247.5373449205067</v>
      </c>
      <c r="I344" s="24"/>
    </row>
    <row r="345" spans="1:9" ht="15">
      <c r="A345" s="66">
        <f t="shared" si="39"/>
        <v>327</v>
      </c>
      <c r="B345" s="67">
        <f t="shared" si="40"/>
        <v>1</v>
      </c>
      <c r="C345" s="68">
        <f t="shared" si="41"/>
        <v>2047</v>
      </c>
      <c r="D345" s="69">
        <f t="shared" si="42"/>
        <v>42462.80697895365</v>
      </c>
      <c r="E345" s="62">
        <f t="shared" si="35"/>
        <v>176.9283624123069</v>
      </c>
      <c r="F345" s="63">
        <f t="shared" si="36"/>
        <v>1165.1256951180408</v>
      </c>
      <c r="G345" s="70">
        <f t="shared" si="37"/>
        <v>41297.68128383561</v>
      </c>
      <c r="H345" s="71">
        <f t="shared" si="38"/>
        <v>1250.051309075948</v>
      </c>
      <c r="I345" s="24"/>
    </row>
    <row r="346" spans="1:9" ht="15">
      <c r="A346" s="66">
        <f t="shared" si="39"/>
        <v>328</v>
      </c>
      <c r="B346" s="67">
        <f t="shared" si="40"/>
        <v>2</v>
      </c>
      <c r="C346" s="68">
        <f t="shared" si="41"/>
        <v>2047</v>
      </c>
      <c r="D346" s="69">
        <f t="shared" si="42"/>
        <v>41297.68128383561</v>
      </c>
      <c r="E346" s="62">
        <f t="shared" si="35"/>
        <v>172.07367201598174</v>
      </c>
      <c r="F346" s="63">
        <f t="shared" si="36"/>
        <v>1169.980385514366</v>
      </c>
      <c r="G346" s="70">
        <f t="shared" si="37"/>
        <v>40127.70089832124</v>
      </c>
      <c r="H346" s="71">
        <f t="shared" si="38"/>
        <v>1252.575748082037</v>
      </c>
      <c r="I346" s="24"/>
    </row>
    <row r="347" spans="1:9" ht="15">
      <c r="A347" s="66">
        <f t="shared" si="39"/>
        <v>329</v>
      </c>
      <c r="B347" s="67">
        <f t="shared" si="40"/>
        <v>3</v>
      </c>
      <c r="C347" s="68">
        <f t="shared" si="41"/>
        <v>2047</v>
      </c>
      <c r="D347" s="69">
        <f t="shared" si="42"/>
        <v>40127.70089832124</v>
      </c>
      <c r="E347" s="62">
        <f t="shared" si="35"/>
        <v>167.1987537430052</v>
      </c>
      <c r="F347" s="63">
        <f t="shared" si="36"/>
        <v>1174.8553037873423</v>
      </c>
      <c r="G347" s="70">
        <f t="shared" si="37"/>
        <v>38952.8455945339</v>
      </c>
      <c r="H347" s="71">
        <f t="shared" si="38"/>
        <v>1255.1107055839848</v>
      </c>
      <c r="I347" s="24"/>
    </row>
    <row r="348" spans="1:9" ht="15">
      <c r="A348" s="66">
        <f t="shared" si="39"/>
        <v>330</v>
      </c>
      <c r="B348" s="67">
        <f t="shared" si="40"/>
        <v>4</v>
      </c>
      <c r="C348" s="68">
        <f t="shared" si="41"/>
        <v>2047</v>
      </c>
      <c r="D348" s="69">
        <f t="shared" si="42"/>
        <v>38952.8455945339</v>
      </c>
      <c r="E348" s="62">
        <f t="shared" si="35"/>
        <v>162.30352331055792</v>
      </c>
      <c r="F348" s="63">
        <f t="shared" si="36"/>
        <v>1179.7505342197896</v>
      </c>
      <c r="G348" s="70">
        <f t="shared" si="37"/>
        <v>37773.09506031411</v>
      </c>
      <c r="H348" s="71">
        <f t="shared" si="38"/>
        <v>1257.6562254088574</v>
      </c>
      <c r="I348" s="24"/>
    </row>
    <row r="349" spans="1:9" ht="15">
      <c r="A349" s="66">
        <f t="shared" si="39"/>
        <v>331</v>
      </c>
      <c r="B349" s="67">
        <f t="shared" si="40"/>
        <v>5</v>
      </c>
      <c r="C349" s="68">
        <f t="shared" si="41"/>
        <v>2047</v>
      </c>
      <c r="D349" s="69">
        <f t="shared" si="42"/>
        <v>37773.09506031411</v>
      </c>
      <c r="E349" s="62">
        <f t="shared" si="35"/>
        <v>157.38789608464214</v>
      </c>
      <c r="F349" s="63">
        <f t="shared" si="36"/>
        <v>1184.6661614457055</v>
      </c>
      <c r="G349" s="70">
        <f t="shared" si="37"/>
        <v>36588.428898868406</v>
      </c>
      <c r="H349" s="71">
        <f t="shared" si="38"/>
        <v>1260.2123515663336</v>
      </c>
      <c r="I349" s="24"/>
    </row>
    <row r="350" spans="1:9" ht="15">
      <c r="A350" s="66">
        <f t="shared" si="39"/>
        <v>332</v>
      </c>
      <c r="B350" s="67">
        <f t="shared" si="40"/>
        <v>6</v>
      </c>
      <c r="C350" s="68">
        <f t="shared" si="41"/>
        <v>2047</v>
      </c>
      <c r="D350" s="69">
        <f t="shared" si="42"/>
        <v>36588.428898868406</v>
      </c>
      <c r="E350" s="62">
        <f t="shared" si="35"/>
        <v>152.45178707861837</v>
      </c>
      <c r="F350" s="63">
        <f t="shared" si="36"/>
        <v>1189.6022704517293</v>
      </c>
      <c r="G350" s="70">
        <f t="shared" si="37"/>
        <v>35398.826628416675</v>
      </c>
      <c r="H350" s="71">
        <f t="shared" si="38"/>
        <v>1262.779128249466</v>
      </c>
      <c r="I350" s="24"/>
    </row>
    <row r="351" spans="1:9" ht="15">
      <c r="A351" s="66">
        <f t="shared" si="39"/>
        <v>333</v>
      </c>
      <c r="B351" s="67">
        <f t="shared" si="40"/>
        <v>7</v>
      </c>
      <c r="C351" s="68">
        <f t="shared" si="41"/>
        <v>2047</v>
      </c>
      <c r="D351" s="69">
        <f t="shared" si="42"/>
        <v>35398.826628416675</v>
      </c>
      <c r="E351" s="62">
        <f t="shared" si="35"/>
        <v>147.49511095173617</v>
      </c>
      <c r="F351" s="63">
        <f t="shared" si="36"/>
        <v>1194.5589465786113</v>
      </c>
      <c r="G351" s="70">
        <f t="shared" si="37"/>
        <v>34204.267681838064</v>
      </c>
      <c r="H351" s="71">
        <f t="shared" si="38"/>
        <v>1265.3565998354447</v>
      </c>
      <c r="I351" s="24"/>
    </row>
    <row r="352" spans="1:9" ht="15">
      <c r="A352" s="66">
        <f t="shared" si="39"/>
        <v>334</v>
      </c>
      <c r="B352" s="67">
        <f t="shared" si="40"/>
        <v>8</v>
      </c>
      <c r="C352" s="68">
        <f t="shared" si="41"/>
        <v>2047</v>
      </c>
      <c r="D352" s="69">
        <f t="shared" si="42"/>
        <v>34204.267681838064</v>
      </c>
      <c r="E352" s="62">
        <f t="shared" si="35"/>
        <v>142.5177820076586</v>
      </c>
      <c r="F352" s="63">
        <f t="shared" si="36"/>
        <v>1199.536275522689</v>
      </c>
      <c r="G352" s="70">
        <f t="shared" si="37"/>
        <v>33004.731406315375</v>
      </c>
      <c r="H352" s="71">
        <f t="shared" si="38"/>
        <v>1267.944810886365</v>
      </c>
      <c r="I352" s="24"/>
    </row>
    <row r="353" spans="1:9" ht="15">
      <c r="A353" s="66">
        <f t="shared" si="39"/>
        <v>335</v>
      </c>
      <c r="B353" s="67">
        <f t="shared" si="40"/>
        <v>9</v>
      </c>
      <c r="C353" s="68">
        <f t="shared" si="41"/>
        <v>2047</v>
      </c>
      <c r="D353" s="69">
        <f t="shared" si="42"/>
        <v>33004.731406315375</v>
      </c>
      <c r="E353" s="62">
        <f t="shared" si="35"/>
        <v>137.51971419298073</v>
      </c>
      <c r="F353" s="63">
        <f t="shared" si="36"/>
        <v>1204.5343433373669</v>
      </c>
      <c r="G353" s="70">
        <f t="shared" si="37"/>
        <v>31800.197062978008</v>
      </c>
      <c r="H353" s="71">
        <f t="shared" si="38"/>
        <v>1270.5438061499976</v>
      </c>
      <c r="I353" s="24"/>
    </row>
    <row r="354" spans="1:9" ht="15">
      <c r="A354" s="66">
        <f t="shared" si="39"/>
        <v>336</v>
      </c>
      <c r="B354" s="67">
        <f t="shared" si="40"/>
        <v>10</v>
      </c>
      <c r="C354" s="68">
        <f t="shared" si="41"/>
        <v>2047</v>
      </c>
      <c r="D354" s="69">
        <f t="shared" si="42"/>
        <v>31800.197062978008</v>
      </c>
      <c r="E354" s="62">
        <f t="shared" si="35"/>
        <v>132.5008210957417</v>
      </c>
      <c r="F354" s="63">
        <f t="shared" si="36"/>
        <v>1209.5532364346059</v>
      </c>
      <c r="G354" s="70">
        <f t="shared" si="37"/>
        <v>30590.6438265434</v>
      </c>
      <c r="H354" s="71">
        <f t="shared" si="38"/>
        <v>1273.1536305605619</v>
      </c>
      <c r="I354" s="24"/>
    </row>
    <row r="355" spans="1:9" ht="15">
      <c r="A355" s="66">
        <f t="shared" si="39"/>
        <v>337</v>
      </c>
      <c r="B355" s="67">
        <f t="shared" si="40"/>
        <v>11</v>
      </c>
      <c r="C355" s="68">
        <f t="shared" si="41"/>
        <v>2047</v>
      </c>
      <c r="D355" s="69">
        <f t="shared" si="42"/>
        <v>30590.6438265434</v>
      </c>
      <c r="E355" s="62">
        <f t="shared" si="35"/>
        <v>127.46101594393083</v>
      </c>
      <c r="F355" s="63">
        <f t="shared" si="36"/>
        <v>1214.5930415864168</v>
      </c>
      <c r="G355" s="70">
        <f t="shared" si="37"/>
        <v>29376.050784956984</v>
      </c>
      <c r="H355" s="71">
        <f t="shared" si="38"/>
        <v>1275.7743292395037</v>
      </c>
      <c r="I355" s="24"/>
    </row>
    <row r="356" spans="1:9" ht="15">
      <c r="A356" s="66">
        <f t="shared" si="39"/>
        <v>338</v>
      </c>
      <c r="B356" s="67">
        <f t="shared" si="40"/>
        <v>12</v>
      </c>
      <c r="C356" s="68">
        <f t="shared" si="41"/>
        <v>2047</v>
      </c>
      <c r="D356" s="69">
        <f t="shared" si="42"/>
        <v>29376.050784956984</v>
      </c>
      <c r="E356" s="62">
        <f t="shared" si="35"/>
        <v>122.40021160398744</v>
      </c>
      <c r="F356" s="63">
        <f t="shared" si="36"/>
        <v>1219.6538459263602</v>
      </c>
      <c r="G356" s="70">
        <f t="shared" si="37"/>
        <v>28156.396939030623</v>
      </c>
      <c r="H356" s="71">
        <f t="shared" si="38"/>
        <v>1278.4059474962742</v>
      </c>
      <c r="I356" s="24"/>
    </row>
    <row r="357" spans="1:9" ht="15">
      <c r="A357" s="66">
        <f t="shared" si="39"/>
        <v>339</v>
      </c>
      <c r="B357" s="67">
        <f t="shared" si="40"/>
        <v>1</v>
      </c>
      <c r="C357" s="68">
        <f t="shared" si="41"/>
        <v>2048</v>
      </c>
      <c r="D357" s="69">
        <f t="shared" si="42"/>
        <v>28156.396939030623</v>
      </c>
      <c r="E357" s="62">
        <f t="shared" si="35"/>
        <v>117.31832057929427</v>
      </c>
      <c r="F357" s="63">
        <f t="shared" si="36"/>
        <v>1224.7357369510532</v>
      </c>
      <c r="G357" s="70">
        <f t="shared" si="37"/>
        <v>26931.66120207957</v>
      </c>
      <c r="H357" s="71">
        <f t="shared" si="38"/>
        <v>1281.0485308291145</v>
      </c>
      <c r="I357" s="24"/>
    </row>
    <row r="358" spans="1:9" ht="15">
      <c r="A358" s="66">
        <f t="shared" si="39"/>
        <v>340</v>
      </c>
      <c r="B358" s="67">
        <f t="shared" si="40"/>
        <v>2</v>
      </c>
      <c r="C358" s="68">
        <f t="shared" si="41"/>
        <v>2048</v>
      </c>
      <c r="D358" s="69">
        <f t="shared" si="42"/>
        <v>26931.66120207957</v>
      </c>
      <c r="E358" s="62">
        <f t="shared" si="35"/>
        <v>112.21525500866488</v>
      </c>
      <c r="F358" s="63">
        <f t="shared" si="36"/>
        <v>1229.8388025216827</v>
      </c>
      <c r="G358" s="70">
        <f t="shared" si="37"/>
        <v>25701.82239955789</v>
      </c>
      <c r="H358" s="71">
        <f t="shared" si="38"/>
        <v>1283.7021249258419</v>
      </c>
      <c r="I358" s="24"/>
    </row>
    <row r="359" spans="1:9" ht="15">
      <c r="A359" s="66">
        <f t="shared" si="39"/>
        <v>341</v>
      </c>
      <c r="B359" s="67">
        <f t="shared" si="40"/>
        <v>3</v>
      </c>
      <c r="C359" s="68">
        <f t="shared" si="41"/>
        <v>2048</v>
      </c>
      <c r="D359" s="69">
        <f t="shared" si="42"/>
        <v>25701.82239955789</v>
      </c>
      <c r="E359" s="62">
        <f t="shared" si="35"/>
        <v>107.09092666482455</v>
      </c>
      <c r="F359" s="63">
        <f t="shared" si="36"/>
        <v>1234.963130865523</v>
      </c>
      <c r="G359" s="70">
        <f t="shared" si="37"/>
        <v>24466.859268692366</v>
      </c>
      <c r="H359" s="71">
        <f t="shared" si="38"/>
        <v>1286.3667756646387</v>
      </c>
      <c r="I359" s="24"/>
    </row>
    <row r="360" spans="1:9" ht="15">
      <c r="A360" s="66">
        <f t="shared" si="39"/>
        <v>342</v>
      </c>
      <c r="B360" s="67">
        <f t="shared" si="40"/>
        <v>4</v>
      </c>
      <c r="C360" s="68">
        <f t="shared" si="41"/>
        <v>2048</v>
      </c>
      <c r="D360" s="69">
        <f t="shared" si="42"/>
        <v>24466.859268692366</v>
      </c>
      <c r="E360" s="62">
        <f t="shared" si="35"/>
        <v>101.94524695288486</v>
      </c>
      <c r="F360" s="63">
        <f t="shared" si="36"/>
        <v>1240.1088105774627</v>
      </c>
      <c r="G360" s="70">
        <f t="shared" si="37"/>
        <v>23226.750458114904</v>
      </c>
      <c r="H360" s="71">
        <f t="shared" si="38"/>
        <v>1289.0425291148474</v>
      </c>
      <c r="I360" s="24"/>
    </row>
    <row r="361" spans="1:9" ht="15">
      <c r="A361" s="66">
        <f t="shared" si="39"/>
        <v>343</v>
      </c>
      <c r="B361" s="67">
        <f t="shared" si="40"/>
        <v>5</v>
      </c>
      <c r="C361" s="68">
        <f t="shared" si="41"/>
        <v>2048</v>
      </c>
      <c r="D361" s="69">
        <f t="shared" si="42"/>
        <v>23226.750458114904</v>
      </c>
      <c r="E361" s="62">
        <f t="shared" si="35"/>
        <v>96.77812690881211</v>
      </c>
      <c r="F361" s="63">
        <f t="shared" si="36"/>
        <v>1245.2759306215355</v>
      </c>
      <c r="G361" s="70">
        <f t="shared" si="37"/>
        <v>21981.47452749337</v>
      </c>
      <c r="H361" s="71">
        <f t="shared" si="38"/>
        <v>1291.7294315377653</v>
      </c>
      <c r="I361" s="24"/>
    </row>
    <row r="362" spans="1:9" ht="15">
      <c r="A362" s="66">
        <f t="shared" si="39"/>
        <v>344</v>
      </c>
      <c r="B362" s="67">
        <f t="shared" si="40"/>
        <v>6</v>
      </c>
      <c r="C362" s="68">
        <f t="shared" si="41"/>
        <v>2048</v>
      </c>
      <c r="D362" s="69">
        <f t="shared" si="42"/>
        <v>21981.47452749337</v>
      </c>
      <c r="E362" s="62">
        <f t="shared" si="35"/>
        <v>91.58947719788904</v>
      </c>
      <c r="F362" s="63">
        <f t="shared" si="36"/>
        <v>1250.4645803324586</v>
      </c>
      <c r="G362" s="70">
        <f t="shared" si="37"/>
        <v>20731.00994716091</v>
      </c>
      <c r="H362" s="71">
        <f t="shared" si="38"/>
        <v>1294.4275293874452</v>
      </c>
      <c r="I362" s="24"/>
    </row>
    <row r="363" spans="1:9" ht="15">
      <c r="A363" s="66">
        <f t="shared" si="39"/>
        <v>345</v>
      </c>
      <c r="B363" s="67">
        <f t="shared" si="40"/>
        <v>7</v>
      </c>
      <c r="C363" s="68">
        <f t="shared" si="41"/>
        <v>2048</v>
      </c>
      <c r="D363" s="69">
        <f t="shared" si="42"/>
        <v>20731.00994716091</v>
      </c>
      <c r="E363" s="62">
        <f t="shared" si="35"/>
        <v>86.37920811317046</v>
      </c>
      <c r="F363" s="63">
        <f t="shared" si="36"/>
        <v>1255.674849417177</v>
      </c>
      <c r="G363" s="70">
        <f t="shared" si="37"/>
        <v>19475.335097743733</v>
      </c>
      <c r="H363" s="71">
        <f t="shared" si="38"/>
        <v>1297.136869311499</v>
      </c>
      <c r="I363" s="24"/>
    </row>
    <row r="364" spans="1:9" ht="15">
      <c r="A364" s="66">
        <f t="shared" si="39"/>
        <v>346</v>
      </c>
      <c r="B364" s="67">
        <f t="shared" si="40"/>
        <v>8</v>
      </c>
      <c r="C364" s="68">
        <f t="shared" si="41"/>
        <v>2048</v>
      </c>
      <c r="D364" s="69">
        <f t="shared" si="42"/>
        <v>19475.335097743733</v>
      </c>
      <c r="E364" s="62">
        <f t="shared" si="35"/>
        <v>81.14722957393222</v>
      </c>
      <c r="F364" s="63">
        <f t="shared" si="36"/>
        <v>1260.9068279564153</v>
      </c>
      <c r="G364" s="70">
        <f t="shared" si="37"/>
        <v>18214.428269787317</v>
      </c>
      <c r="H364" s="71">
        <f t="shared" si="38"/>
        <v>1299.8574981519027</v>
      </c>
      <c r="I364" s="24"/>
    </row>
    <row r="365" spans="1:9" ht="15">
      <c r="A365" s="66">
        <f t="shared" si="39"/>
        <v>347</v>
      </c>
      <c r="B365" s="67">
        <f t="shared" si="40"/>
        <v>9</v>
      </c>
      <c r="C365" s="68">
        <f t="shared" si="41"/>
        <v>2048</v>
      </c>
      <c r="D365" s="69">
        <f t="shared" si="42"/>
        <v>18214.428269787317</v>
      </c>
      <c r="E365" s="62">
        <f t="shared" si="35"/>
        <v>75.89345112411382</v>
      </c>
      <c r="F365" s="63">
        <f t="shared" si="36"/>
        <v>1266.1606064062337</v>
      </c>
      <c r="G365" s="70">
        <f t="shared" si="37"/>
        <v>16948.267663381084</v>
      </c>
      <c r="H365" s="71">
        <f t="shared" si="38"/>
        <v>1302.5894629458082</v>
      </c>
      <c r="I365" s="24"/>
    </row>
    <row r="366" spans="1:9" ht="15">
      <c r="A366" s="66">
        <f t="shared" si="39"/>
        <v>348</v>
      </c>
      <c r="B366" s="67">
        <f t="shared" si="40"/>
        <v>10</v>
      </c>
      <c r="C366" s="68">
        <f t="shared" si="41"/>
        <v>2048</v>
      </c>
      <c r="D366" s="69">
        <f t="shared" si="42"/>
        <v>16948.267663381084</v>
      </c>
      <c r="E366" s="62">
        <f t="shared" si="35"/>
        <v>70.61778193075452</v>
      </c>
      <c r="F366" s="63">
        <f t="shared" si="36"/>
        <v>1271.436275599593</v>
      </c>
      <c r="G366" s="70">
        <f t="shared" si="37"/>
        <v>15676.83138778149</v>
      </c>
      <c r="H366" s="71">
        <f t="shared" si="38"/>
        <v>1305.3328109263553</v>
      </c>
      <c r="I366" s="24"/>
    </row>
    <row r="367" spans="1:9" ht="15">
      <c r="A367" s="66">
        <f t="shared" si="39"/>
        <v>349</v>
      </c>
      <c r="B367" s="67">
        <f t="shared" si="40"/>
        <v>11</v>
      </c>
      <c r="C367" s="68">
        <f t="shared" si="41"/>
        <v>2048</v>
      </c>
      <c r="D367" s="69">
        <f t="shared" si="42"/>
        <v>15676.83138778149</v>
      </c>
      <c r="E367" s="62">
        <f t="shared" si="35"/>
        <v>65.32013078242288</v>
      </c>
      <c r="F367" s="63">
        <f t="shared" si="36"/>
        <v>1276.7339267479247</v>
      </c>
      <c r="G367" s="70">
        <f t="shared" si="37"/>
        <v>14400.097461033565</v>
      </c>
      <c r="H367" s="71">
        <f t="shared" si="38"/>
        <v>1308.0875895234876</v>
      </c>
      <c r="I367" s="24"/>
    </row>
    <row r="368" spans="1:9" ht="15">
      <c r="A368" s="66">
        <f t="shared" si="39"/>
        <v>350</v>
      </c>
      <c r="B368" s="67">
        <f t="shared" si="40"/>
        <v>12</v>
      </c>
      <c r="C368" s="68">
        <f t="shared" si="41"/>
        <v>2048</v>
      </c>
      <c r="D368" s="69">
        <f t="shared" si="42"/>
        <v>14400.097461033565</v>
      </c>
      <c r="E368" s="62">
        <f t="shared" si="35"/>
        <v>60.00040608763985</v>
      </c>
      <c r="F368" s="63">
        <f t="shared" si="36"/>
        <v>1282.0536514427076</v>
      </c>
      <c r="G368" s="70">
        <f t="shared" si="37"/>
        <v>13118.043809590858</v>
      </c>
      <c r="H368" s="71">
        <f t="shared" si="38"/>
        <v>1310.8538463647747</v>
      </c>
      <c r="I368" s="24"/>
    </row>
    <row r="369" spans="1:9" ht="15">
      <c r="A369" s="66">
        <f t="shared" si="39"/>
        <v>351</v>
      </c>
      <c r="B369" s="67">
        <f t="shared" si="40"/>
        <v>1</v>
      </c>
      <c r="C369" s="68">
        <f t="shared" si="41"/>
        <v>2049</v>
      </c>
      <c r="D369" s="69">
        <f t="shared" si="42"/>
        <v>13118.043809590858</v>
      </c>
      <c r="E369" s="62">
        <f t="shared" si="35"/>
        <v>54.658515873295244</v>
      </c>
      <c r="F369" s="63">
        <f t="shared" si="36"/>
        <v>1287.3955416570523</v>
      </c>
      <c r="G369" s="70">
        <f t="shared" si="37"/>
        <v>11830.648267933806</v>
      </c>
      <c r="H369" s="71">
        <f t="shared" si="38"/>
        <v>1313.631629276234</v>
      </c>
      <c r="I369" s="24"/>
    </row>
    <row r="370" spans="1:9" ht="15">
      <c r="A370" s="66">
        <f t="shared" si="39"/>
        <v>352</v>
      </c>
      <c r="B370" s="67">
        <f t="shared" si="40"/>
        <v>2</v>
      </c>
      <c r="C370" s="68">
        <f t="shared" si="41"/>
        <v>2049</v>
      </c>
      <c r="D370" s="69">
        <f t="shared" si="42"/>
        <v>11830.648267933806</v>
      </c>
      <c r="E370" s="62">
        <f t="shared" si="35"/>
        <v>49.29436778305753</v>
      </c>
      <c r="F370" s="63">
        <f t="shared" si="36"/>
        <v>1292.75968974729</v>
      </c>
      <c r="G370" s="70">
        <f t="shared" si="37"/>
        <v>10537.888578186516</v>
      </c>
      <c r="H370" s="71">
        <f t="shared" si="38"/>
        <v>1316.4209862831576</v>
      </c>
      <c r="I370" s="24"/>
    </row>
    <row r="371" spans="1:9" ht="15">
      <c r="A371" s="66">
        <f t="shared" si="39"/>
        <v>353</v>
      </c>
      <c r="B371" s="67">
        <f t="shared" si="40"/>
        <v>3</v>
      </c>
      <c r="C371" s="68">
        <f t="shared" si="41"/>
        <v>2049</v>
      </c>
      <c r="D371" s="69">
        <f t="shared" si="42"/>
        <v>10537.888578186516</v>
      </c>
      <c r="E371" s="62">
        <f t="shared" si="35"/>
        <v>43.90786907577715</v>
      </c>
      <c r="F371" s="63">
        <f t="shared" si="36"/>
        <v>1298.1461884545704</v>
      </c>
      <c r="G371" s="70">
        <f t="shared" si="37"/>
        <v>9239.742389731946</v>
      </c>
      <c r="H371" s="71">
        <f t="shared" si="38"/>
        <v>1319.2219656109435</v>
      </c>
      <c r="I371" s="24"/>
    </row>
    <row r="372" spans="1:9" ht="15">
      <c r="A372" s="66">
        <f t="shared" si="39"/>
        <v>354</v>
      </c>
      <c r="B372" s="67">
        <f t="shared" si="40"/>
        <v>4</v>
      </c>
      <c r="C372" s="68">
        <f t="shared" si="41"/>
        <v>2049</v>
      </c>
      <c r="D372" s="69">
        <f t="shared" si="42"/>
        <v>9239.742389731946</v>
      </c>
      <c r="E372" s="62">
        <f t="shared" si="35"/>
        <v>38.49892662388311</v>
      </c>
      <c r="F372" s="63">
        <f t="shared" si="36"/>
        <v>1303.5551309064645</v>
      </c>
      <c r="G372" s="70">
        <f t="shared" si="37"/>
        <v>7936.187258825481</v>
      </c>
      <c r="H372" s="71">
        <f t="shared" si="38"/>
        <v>1322.0346156859284</v>
      </c>
      <c r="I372" s="24"/>
    </row>
    <row r="373" spans="1:9" ht="15">
      <c r="A373" s="66">
        <f t="shared" si="39"/>
        <v>355</v>
      </c>
      <c r="B373" s="67">
        <f t="shared" si="40"/>
        <v>5</v>
      </c>
      <c r="C373" s="68">
        <f t="shared" si="41"/>
        <v>2049</v>
      </c>
      <c r="D373" s="69">
        <f t="shared" si="42"/>
        <v>7936.187258825481</v>
      </c>
      <c r="E373" s="62">
        <f t="shared" si="35"/>
        <v>33.06744691177284</v>
      </c>
      <c r="F373" s="63">
        <f t="shared" si="36"/>
        <v>1308.9866106185748</v>
      </c>
      <c r="G373" s="70">
        <f t="shared" si="37"/>
        <v>6627.200648206906</v>
      </c>
      <c r="H373" s="71">
        <f t="shared" si="38"/>
        <v>1324.8589851362258</v>
      </c>
      <c r="I373" s="24"/>
    </row>
    <row r="374" spans="1:9" ht="15">
      <c r="A374" s="66">
        <f t="shared" si="39"/>
        <v>356</v>
      </c>
      <c r="B374" s="67">
        <f t="shared" si="40"/>
        <v>6</v>
      </c>
      <c r="C374" s="68">
        <f t="shared" si="41"/>
        <v>2049</v>
      </c>
      <c r="D374" s="69">
        <f t="shared" si="42"/>
        <v>6627.200648206906</v>
      </c>
      <c r="E374" s="62">
        <f t="shared" si="35"/>
        <v>27.613336034195445</v>
      </c>
      <c r="F374" s="63">
        <f t="shared" si="36"/>
        <v>1314.440721496152</v>
      </c>
      <c r="G374" s="70">
        <f t="shared" si="37"/>
        <v>5312.759926710754</v>
      </c>
      <c r="H374" s="71">
        <f t="shared" si="38"/>
        <v>1327.6951227925658</v>
      </c>
      <c r="I374" s="24"/>
    </row>
    <row r="375" spans="1:9" ht="15">
      <c r="A375" s="66">
        <f t="shared" si="39"/>
        <v>357</v>
      </c>
      <c r="B375" s="67">
        <f t="shared" si="40"/>
        <v>7</v>
      </c>
      <c r="C375" s="68">
        <f t="shared" si="41"/>
        <v>2049</v>
      </c>
      <c r="D375" s="69">
        <f t="shared" si="42"/>
        <v>5312.759926710754</v>
      </c>
      <c r="E375" s="62">
        <f t="shared" si="35"/>
        <v>22.136499694628142</v>
      </c>
      <c r="F375" s="63">
        <f t="shared" si="36"/>
        <v>1319.9175578357194</v>
      </c>
      <c r="G375" s="70">
        <f t="shared" si="37"/>
        <v>3992.842368875035</v>
      </c>
      <c r="H375" s="71">
        <f t="shared" si="38"/>
        <v>1330.543077689141</v>
      </c>
      <c r="I375" s="24"/>
    </row>
    <row r="376" spans="1:9" ht="15">
      <c r="A376" s="66">
        <f t="shared" si="39"/>
        <v>358</v>
      </c>
      <c r="B376" s="67">
        <f t="shared" si="40"/>
        <v>8</v>
      </c>
      <c r="C376" s="68">
        <f t="shared" si="41"/>
        <v>2049</v>
      </c>
      <c r="D376" s="69">
        <f t="shared" si="42"/>
        <v>3992.842368875035</v>
      </c>
      <c r="E376" s="62">
        <f t="shared" si="35"/>
        <v>16.63684320364598</v>
      </c>
      <c r="F376" s="63">
        <f t="shared" si="36"/>
        <v>1325.4172143267015</v>
      </c>
      <c r="G376" s="70">
        <f t="shared" si="37"/>
        <v>2667.4251545483335</v>
      </c>
      <c r="H376" s="71">
        <f t="shared" si="38"/>
        <v>1333.4028990644515</v>
      </c>
      <c r="I376" s="24"/>
    </row>
    <row r="377" spans="1:9" ht="15">
      <c r="A377" s="66">
        <f t="shared" si="39"/>
        <v>359</v>
      </c>
      <c r="B377" s="67">
        <f t="shared" si="40"/>
        <v>9</v>
      </c>
      <c r="C377" s="68">
        <f t="shared" si="41"/>
        <v>2049</v>
      </c>
      <c r="D377" s="69">
        <f t="shared" si="42"/>
        <v>2667.4251545483335</v>
      </c>
      <c r="E377" s="62">
        <f t="shared" si="35"/>
        <v>11.114271477284724</v>
      </c>
      <c r="F377" s="63">
        <f t="shared" si="36"/>
        <v>1330.9397860530628</v>
      </c>
      <c r="G377" s="70">
        <f t="shared" si="37"/>
        <v>1336.4853684952707</v>
      </c>
      <c r="H377" s="71">
        <f t="shared" si="38"/>
        <v>1336.2746363621595</v>
      </c>
      <c r="I377" s="24"/>
    </row>
    <row r="378" spans="1:9" ht="15">
      <c r="A378" s="72">
        <f t="shared" si="39"/>
        <v>360</v>
      </c>
      <c r="B378" s="73">
        <f t="shared" si="40"/>
        <v>10</v>
      </c>
      <c r="C378" s="74">
        <f t="shared" si="41"/>
        <v>2049</v>
      </c>
      <c r="D378" s="75">
        <f t="shared" si="42"/>
        <v>1336.4853684952707</v>
      </c>
      <c r="E378" s="76">
        <f t="shared" si="35"/>
        <v>5.568689035396961</v>
      </c>
      <c r="F378" s="77">
        <f t="shared" si="36"/>
        <v>1336.4853684949505</v>
      </c>
      <c r="G378" s="75">
        <f t="shared" si="37"/>
        <v>3.2014213502407074E-10</v>
      </c>
      <c r="H378" s="78">
        <f t="shared" si="38"/>
        <v>1339.158339231941</v>
      </c>
      <c r="I378" s="24"/>
    </row>
  </sheetData>
  <sheetProtection/>
  <mergeCells count="11">
    <mergeCell ref="E3:F3"/>
    <mergeCell ref="A4:G4"/>
    <mergeCell ref="A7:D7"/>
    <mergeCell ref="E5:G5"/>
    <mergeCell ref="E6:G6"/>
    <mergeCell ref="I16:J16"/>
    <mergeCell ref="A5:D5"/>
    <mergeCell ref="A6:D6"/>
    <mergeCell ref="E17:G17"/>
    <mergeCell ref="A17:D17"/>
    <mergeCell ref="E7:G7"/>
  </mergeCells>
  <printOptions/>
  <pageMargins left="0.75" right="0.75" top="1" bottom="1" header="0.5" footer="0.5"/>
  <pageSetup horizontalDpi="600" verticalDpi="600" orientation="portrait" paperSize="9" scale="7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Tekst en Uitleg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de Groot</dc:creator>
  <cp:keywords/>
  <dc:description/>
  <cp:lastModifiedBy>Wim de Groot</cp:lastModifiedBy>
  <cp:lastPrinted>2011-10-14T09:48:49Z</cp:lastPrinted>
  <dcterms:created xsi:type="dcterms:W3CDTF">2007-07-12T08:14:26Z</dcterms:created>
  <dcterms:modified xsi:type="dcterms:W3CDTF">2019-03-10T21:43:45Z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