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 WIM Excel\#Website\Gratis Downloads\"/>
    </mc:Choice>
  </mc:AlternateContent>
  <xr:revisionPtr revIDLastSave="0" documentId="13_ncr:1_{980D9B50-F4AA-4759-B93A-C299BBDFB987}" xr6:coauthVersionLast="46" xr6:coauthVersionMax="46" xr10:uidLastSave="{00000000-0000-0000-0000-000000000000}"/>
  <workbookProtection workbookPassword="8131" lockStructure="1"/>
  <bookViews>
    <workbookView xWindow="-60" yWindow="-60" windowWidth="25320" windowHeight="15420" xr2:uid="{00000000-000D-0000-FFFF-FFFF00000000}"/>
  </bookViews>
  <sheets>
    <sheet name="LEES DIT" sheetId="4" r:id="rId1"/>
    <sheet name="Project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9" i="3" l="1"/>
  <c r="B108" i="3"/>
  <c r="B106" i="3"/>
  <c r="B98" i="3"/>
  <c r="B164" i="3" s="1"/>
  <c r="B99" i="3" l="1"/>
  <c r="B103" i="3"/>
  <c r="A105" i="3"/>
  <c r="A106" i="3"/>
  <c r="B107" i="3"/>
  <c r="B163" i="3"/>
  <c r="B165" i="3"/>
  <c r="B105" i="3"/>
  <c r="B101" i="3" l="1"/>
  <c r="B100" i="3"/>
  <c r="B112" i="3"/>
  <c r="B110" i="3"/>
  <c r="B104" i="3"/>
  <c r="B102" i="3"/>
  <c r="B111" i="3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B96" i="3"/>
  <c r="B40" i="3"/>
  <c r="B39" i="3"/>
  <c r="B38" i="3"/>
  <c r="B37" i="3"/>
  <c r="B36" i="3"/>
  <c r="A37" i="3"/>
  <c r="A36" i="3"/>
  <c r="B95" i="3" l="1"/>
  <c r="B94" i="3"/>
  <c r="B34" i="3"/>
  <c r="B30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J3" i="3"/>
  <c r="M2" i="3"/>
  <c r="N2" i="3" s="1"/>
  <c r="O2" i="3" s="1"/>
  <c r="P2" i="3" s="1"/>
  <c r="Q2" i="3" s="1"/>
  <c r="R2" i="3" s="1"/>
  <c r="L1" i="3"/>
  <c r="B1" i="3"/>
  <c r="B32" i="3" l="1"/>
  <c r="B31" i="3"/>
  <c r="B42" i="3"/>
  <c r="B33" i="3"/>
  <c r="M1" i="3"/>
  <c r="P1" i="3"/>
  <c r="B43" i="3"/>
  <c r="O1" i="3"/>
  <c r="B35" i="3"/>
  <c r="B41" i="3"/>
  <c r="S2" i="3"/>
  <c r="R1" i="3"/>
  <c r="Q1" i="3"/>
  <c r="N1" i="3"/>
  <c r="T2" i="3" l="1"/>
  <c r="S1" i="3"/>
  <c r="U2" i="3" l="1"/>
  <c r="T1" i="3"/>
  <c r="V2" i="3" l="1"/>
  <c r="U1" i="3"/>
  <c r="W2" i="3" l="1"/>
  <c r="V1" i="3"/>
  <c r="K3" i="3" l="1"/>
  <c r="X2" i="3"/>
  <c r="W1" i="3"/>
  <c r="J4" i="3" l="1"/>
  <c r="K4" i="3" s="1"/>
  <c r="J5" i="3" s="1"/>
  <c r="K5" i="3" s="1"/>
  <c r="Y2" i="3"/>
  <c r="X1" i="3"/>
  <c r="J6" i="3" l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Z2" i="3"/>
  <c r="Y1" i="3"/>
  <c r="AA2" i="3" l="1"/>
  <c r="Z1" i="3"/>
  <c r="AB2" i="3" l="1"/>
  <c r="AA1" i="3"/>
  <c r="AC2" i="3" l="1"/>
  <c r="AB1" i="3"/>
  <c r="AD2" i="3" l="1"/>
  <c r="AC1" i="3"/>
  <c r="AE2" i="3" l="1"/>
  <c r="AD1" i="3"/>
  <c r="AF2" i="3" l="1"/>
  <c r="AE1" i="3"/>
  <c r="AG2" i="3" l="1"/>
  <c r="AF1" i="3"/>
  <c r="AH2" i="3" l="1"/>
  <c r="AG1" i="3"/>
  <c r="AI2" i="3" l="1"/>
  <c r="AH1" i="3"/>
  <c r="AJ2" i="3" l="1"/>
  <c r="AI1" i="3"/>
  <c r="AK2" i="3" l="1"/>
  <c r="AJ1" i="3"/>
  <c r="AL2" i="3" l="1"/>
  <c r="AK1" i="3"/>
  <c r="AM2" i="3" l="1"/>
  <c r="AL1" i="3"/>
  <c r="AN2" i="3" l="1"/>
  <c r="AM1" i="3"/>
  <c r="AO2" i="3" l="1"/>
  <c r="AN1" i="3"/>
  <c r="AP2" i="3" l="1"/>
  <c r="AO1" i="3"/>
  <c r="AQ2" i="3" l="1"/>
  <c r="AP1" i="3"/>
  <c r="AR2" i="3" l="1"/>
  <c r="AQ1" i="3"/>
  <c r="AS2" i="3" l="1"/>
  <c r="AR1" i="3"/>
  <c r="AT2" i="3" l="1"/>
  <c r="AS1" i="3"/>
  <c r="AU2" i="3" l="1"/>
  <c r="AT1" i="3"/>
  <c r="AV2" i="3" l="1"/>
  <c r="AU1" i="3"/>
  <c r="AW2" i="3" l="1"/>
  <c r="AV1" i="3"/>
  <c r="AX2" i="3" l="1"/>
  <c r="AW1" i="3"/>
  <c r="AY2" i="3" l="1"/>
  <c r="AX1" i="3"/>
  <c r="AZ2" i="3" l="1"/>
  <c r="AY1" i="3"/>
  <c r="BA2" i="3" l="1"/>
  <c r="AZ1" i="3"/>
  <c r="BA1" i="3" l="1"/>
  <c r="BB2" i="3"/>
  <c r="BC2" i="3" l="1"/>
  <c r="BB1" i="3"/>
  <c r="BD2" i="3" l="1"/>
  <c r="BC1" i="3"/>
  <c r="BE2" i="3" l="1"/>
  <c r="BD1" i="3"/>
  <c r="BF2" i="3" l="1"/>
  <c r="BE1" i="3"/>
  <c r="BG2" i="3" l="1"/>
  <c r="BF1" i="3"/>
  <c r="BH2" i="3" l="1"/>
  <c r="BG1" i="3"/>
  <c r="BI2" i="3" l="1"/>
  <c r="BH1" i="3"/>
  <c r="BJ2" i="3" l="1"/>
  <c r="BI1" i="3"/>
  <c r="BK2" i="3" l="1"/>
  <c r="BJ1" i="3"/>
  <c r="BL2" i="3" l="1"/>
  <c r="BK1" i="3"/>
  <c r="BM2" i="3" l="1"/>
  <c r="BL1" i="3"/>
  <c r="BN2" i="3" l="1"/>
  <c r="BM1" i="3"/>
  <c r="BO2" i="3" l="1"/>
  <c r="BN1" i="3"/>
  <c r="BP2" i="3" l="1"/>
  <c r="BO1" i="3"/>
  <c r="BQ2" i="3" l="1"/>
  <c r="BP1" i="3"/>
  <c r="BR2" i="3" l="1"/>
  <c r="BQ1" i="3"/>
  <c r="BS2" i="3" l="1"/>
  <c r="BR1" i="3"/>
  <c r="BT2" i="3" l="1"/>
  <c r="BS1" i="3"/>
  <c r="BU2" i="3" l="1"/>
  <c r="BT1" i="3"/>
  <c r="BV2" i="3" l="1"/>
  <c r="BU1" i="3"/>
  <c r="BW2" i="3" l="1"/>
  <c r="BV1" i="3"/>
  <c r="BX2" i="3" l="1"/>
  <c r="BW1" i="3"/>
  <c r="BY2" i="3" l="1"/>
  <c r="BX1" i="3"/>
  <c r="BZ2" i="3" l="1"/>
  <c r="BY1" i="3"/>
  <c r="CA2" i="3" l="1"/>
  <c r="BZ1" i="3"/>
  <c r="CB2" i="3" l="1"/>
  <c r="CA1" i="3"/>
  <c r="CC2" i="3" l="1"/>
  <c r="CB1" i="3"/>
  <c r="CD2" i="3" l="1"/>
  <c r="CC1" i="3"/>
  <c r="CE2" i="3" l="1"/>
  <c r="CD1" i="3"/>
  <c r="CF2" i="3" l="1"/>
  <c r="CE1" i="3"/>
  <c r="CG2" i="3" l="1"/>
  <c r="CF1" i="3"/>
  <c r="CH2" i="3" l="1"/>
  <c r="CG1" i="3"/>
  <c r="CI2" i="3" l="1"/>
  <c r="CH1" i="3"/>
  <c r="CJ2" i="3" l="1"/>
  <c r="CI1" i="3"/>
  <c r="CK2" i="3" l="1"/>
  <c r="CJ1" i="3"/>
  <c r="CK1" i="3" l="1"/>
  <c r="CL2" i="3"/>
  <c r="CM2" i="3" l="1"/>
  <c r="CL1" i="3"/>
  <c r="CN2" i="3" l="1"/>
  <c r="CM1" i="3"/>
  <c r="CO2" i="3" l="1"/>
  <c r="CN1" i="3"/>
  <c r="CP2" i="3" l="1"/>
  <c r="CO1" i="3"/>
  <c r="CQ2" i="3" l="1"/>
  <c r="CP1" i="3"/>
  <c r="CR2" i="3" l="1"/>
  <c r="CQ1" i="3"/>
  <c r="CS2" i="3" l="1"/>
  <c r="CR1" i="3"/>
  <c r="CT2" i="3" l="1"/>
  <c r="CS1" i="3"/>
  <c r="CU2" i="3" l="1"/>
  <c r="CT1" i="3"/>
  <c r="CV2" i="3" l="1"/>
  <c r="CU1" i="3"/>
  <c r="CV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WGR</author>
  </authors>
  <commentList>
    <comment ref="A31" authorId="0" shapeId="0" xr:uid="{00000000-0006-0000-0100-000001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32" authorId="0" shapeId="0" xr:uid="{00000000-0006-0000-0100-000002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33" authorId="0" shapeId="0" xr:uid="{00000000-0006-0000-0100-000003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37" authorId="0" shapeId="0" xr:uid="{00000000-0006-0000-0100-000004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39" authorId="0" shapeId="0" xr:uid="{00000000-0006-0000-0100-000005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40" authorId="0" shapeId="0" xr:uid="{00000000-0006-0000-0100-000006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42" authorId="0" shapeId="0" xr:uid="{00000000-0006-0000-0100-000007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96" authorId="0" shapeId="0" xr:uid="{00000000-0006-0000-0100-000008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100" authorId="0" shapeId="0" xr:uid="{00000000-0006-0000-0100-000009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101" authorId="0" shapeId="0" xr:uid="{00000000-0006-0000-0100-00000A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102" authorId="0" shapeId="0" xr:uid="{00000000-0006-0000-0100-00000B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106" authorId="0" shapeId="0" xr:uid="{00000000-0006-0000-0100-00000C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108" authorId="0" shapeId="0" xr:uid="{00000000-0006-0000-0100-00000D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109" authorId="0" shapeId="0" xr:uid="{00000000-0006-0000-0100-00000E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111" authorId="0" shapeId="0" xr:uid="{00000000-0006-0000-0100-00000F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  <comment ref="A165" authorId="0" shapeId="0" xr:uid="{00000000-0006-0000-0100-000010000000}">
      <text>
        <r>
          <rPr>
            <sz val="10"/>
            <color indexed="81"/>
            <rFont val="Arial"/>
            <family val="2"/>
          </rPr>
          <t>Kies in de lijst 'Werkdag of vrije dag' of dit bij u een werkdag of een vrije dag is.</t>
        </r>
      </text>
    </comment>
  </commentList>
</comments>
</file>

<file path=xl/sharedStrings.xml><?xml version="1.0" encoding="utf-8"?>
<sst xmlns="http://schemas.openxmlformats.org/spreadsheetml/2006/main" count="202" uniqueCount="70">
  <si>
    <t>Het is vandaag</t>
  </si>
  <si>
    <t>Werkzaamheden</t>
  </si>
  <si>
    <t>Startdatum</t>
  </si>
  <si>
    <t>Aantal
werk-
dagen</t>
  </si>
  <si>
    <t>Nieuwjaarsdag</t>
  </si>
  <si>
    <t>Carnaval</t>
  </si>
  <si>
    <t>Eerste Paasdag</t>
  </si>
  <si>
    <t>Tweede Paasdag</t>
  </si>
  <si>
    <t>Hemelvaartsdag</t>
  </si>
  <si>
    <t>Tweede Pinksterdag</t>
  </si>
  <si>
    <t>Bevrijdingsdag 1x per 5 jaar</t>
  </si>
  <si>
    <t>Vakantie</t>
  </si>
  <si>
    <t>Eerste Kerstdag</t>
  </si>
  <si>
    <t>Tweede Kerstdag</t>
  </si>
  <si>
    <t>Oudejaarsdag</t>
  </si>
  <si>
    <t>Niet werkbare dag</t>
  </si>
  <si>
    <t>na</t>
  </si>
  <si>
    <t>© Auteursrecht: Wim de Groot</t>
  </si>
  <si>
    <t>Dit Excel-bestand is gemaakt door Wim de Groot.</t>
  </si>
  <si>
    <t>Op grond van het auteursrecht is het verboden dit bestand: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</si>
  <si>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</si>
  <si>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</si>
  <si>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</si>
  <si>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</si>
  <si>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</si>
  <si>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</si>
  <si>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</si>
  <si>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</si>
  <si>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</si>
  <si>
    <t>Feestdagen en vrije dagen</t>
  </si>
  <si>
    <t>eind</t>
  </si>
  <si>
    <t>kies:</t>
  </si>
  <si>
    <t>week nummer:</t>
  </si>
  <si>
    <t>Vul
Startdatum
in:</t>
  </si>
  <si>
    <t>Contactpersoon</t>
  </si>
  <si>
    <t>Eerste jaar:</t>
  </si>
  <si>
    <t>OF
laat Startdatum 
aansluiten op vorige project:</t>
  </si>
  <si>
    <t>Goede Vrijdag</t>
  </si>
  <si>
    <t>Bevrijdingsdag ieder jaar</t>
  </si>
  <si>
    <t>Vrijdag na Koningsdag</t>
  </si>
  <si>
    <t>Vrijdag na 5 mei</t>
  </si>
  <si>
    <t>is bij ons:</t>
  </si>
  <si>
    <t>Vrijdag na Hemelvaartsdag</t>
  </si>
  <si>
    <t>een werkdag</t>
  </si>
  <si>
    <t>een vrije dag</t>
  </si>
  <si>
    <t>Eerste
datum &gt;
Einddatum</t>
  </si>
  <si>
    <t>&lt; Klik op het knopje om de vrije dagen in te stellen.</t>
  </si>
  <si>
    <t>Met Ctrl+Home gaat u naar het begin.</t>
  </si>
  <si>
    <t>Typ in L2 de datum waarmee u het overzicht wilt laten beginnen.</t>
  </si>
  <si>
    <t>vul in</t>
  </si>
  <si>
    <t>kies</t>
  </si>
  <si>
    <t>Ik wens u er veel plezier mee.</t>
  </si>
  <si>
    <t>* door te verkopen</t>
  </si>
  <si>
    <t>Zelf leren werken met Excel?</t>
  </si>
  <si>
    <t>Reactie van een deelnemer: "Eindelijk iemand die Excel helder uitlegt."</t>
  </si>
  <si>
    <t>voor</t>
  </si>
  <si>
    <t>Jaar:</t>
  </si>
  <si>
    <t>worden automatisch berekend</t>
  </si>
  <si>
    <t>Kies of deze dagen een</t>
  </si>
  <si>
    <t>werkdag of vrije dag zijn:</t>
  </si>
  <si>
    <t>Carnavalsma- en dinsdag</t>
  </si>
  <si>
    <t xml:space="preserve">Dit is een gratis probeerversie, die een periode van 4 maanden bestrijkt. </t>
  </si>
  <si>
    <t>PLANNING</t>
  </si>
  <si>
    <t>Weeknummer:</t>
  </si>
  <si>
    <t>Voorbereidingen</t>
  </si>
  <si>
    <t>Installeren</t>
  </si>
  <si>
    <t>Testfase</t>
  </si>
  <si>
    <t>Oplevering</t>
  </si>
  <si>
    <t>Huur mij in voor een training op uw bedrijf</t>
  </si>
  <si>
    <t>De volledige versie omvat 5 jaar, die kunt u hier bestellen.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</si>
</sst>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\ d\ mmm"/>
    <numFmt numFmtId="165" formatCode="ddd\ d\ mmm\ yyyy"/>
    <numFmt numFmtId="166" formatCode="d/mm/yyyy"/>
    <numFmt numFmtId="167" formatCode="dddd\ d\ mmm\ yyyy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u/>
      <sz val="11"/>
      <color theme="10"/>
      <name val="Calibri"/>
      <family val="2"/>
    </font>
    <font>
      <b/>
      <i/>
      <sz val="11"/>
      <color rgb="FFCC33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2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3" borderId="13" xfId="1" applyFont="1" applyFill="1" applyBorder="1"/>
    <xf numFmtId="0" fontId="3" fillId="3" borderId="14" xfId="1" applyFont="1" applyFill="1" applyBorder="1"/>
    <xf numFmtId="0" fontId="3" fillId="4" borderId="15" xfId="1" applyFont="1" applyFill="1" applyBorder="1"/>
    <xf numFmtId="0" fontId="3" fillId="3" borderId="16" xfId="1" applyFont="1" applyFill="1" applyBorder="1"/>
    <xf numFmtId="0" fontId="3" fillId="5" borderId="0" xfId="1" applyFont="1" applyFill="1" applyBorder="1"/>
    <xf numFmtId="0" fontId="3" fillId="4" borderId="17" xfId="1" applyFont="1" applyFill="1" applyBorder="1"/>
    <xf numFmtId="0" fontId="3" fillId="3" borderId="16" xfId="1" applyFont="1" applyFill="1" applyBorder="1" applyAlignment="1">
      <alignment vertical="center"/>
    </xf>
    <xf numFmtId="0" fontId="3" fillId="5" borderId="0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5" borderId="0" xfId="2" applyFont="1" applyFill="1" applyBorder="1"/>
    <xf numFmtId="0" fontId="3" fillId="5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/>
    </xf>
    <xf numFmtId="0" fontId="3" fillId="4" borderId="18" xfId="1" applyFont="1" applyFill="1" applyBorder="1"/>
    <xf numFmtId="0" fontId="3" fillId="4" borderId="19" xfId="1" applyFont="1" applyFill="1" applyBorder="1"/>
    <xf numFmtId="0" fontId="3" fillId="4" borderId="20" xfId="1" applyFont="1" applyFill="1" applyBorder="1"/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/>
    <xf numFmtId="0" fontId="9" fillId="2" borderId="7" xfId="0" applyFont="1" applyFill="1" applyBorder="1"/>
    <xf numFmtId="1" fontId="9" fillId="2" borderId="6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/>
    <xf numFmtId="14" fontId="9" fillId="2" borderId="7" xfId="0" applyNumberFormat="1" applyFont="1" applyFill="1" applyBorder="1"/>
    <xf numFmtId="14" fontId="9" fillId="2" borderId="8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2" borderId="0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/>
    <xf numFmtId="1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65" fontId="9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5" fillId="5" borderId="0" xfId="4" applyFont="1" applyFill="1" applyBorder="1" applyAlignment="1" applyProtection="1">
      <alignment horizontal="center"/>
    </xf>
    <xf numFmtId="0" fontId="3" fillId="5" borderId="26" xfId="2" applyFont="1" applyFill="1" applyBorder="1"/>
    <xf numFmtId="0" fontId="3" fillId="5" borderId="12" xfId="2" applyFont="1" applyFill="1" applyBorder="1" applyAlignment="1">
      <alignment horizontal="center"/>
    </xf>
    <xf numFmtId="0" fontId="7" fillId="5" borderId="12" xfId="3" applyFont="1" applyFill="1" applyBorder="1" applyAlignment="1" applyProtection="1">
      <alignment horizontal="center"/>
    </xf>
    <xf numFmtId="0" fontId="3" fillId="5" borderId="9" xfId="2" applyFont="1" applyFill="1" applyBorder="1" applyAlignment="1">
      <alignment horizontal="center"/>
    </xf>
    <xf numFmtId="0" fontId="7" fillId="5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right" wrapText="1"/>
    </xf>
    <xf numFmtId="1" fontId="9" fillId="2" borderId="21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center"/>
    </xf>
    <xf numFmtId="166" fontId="9" fillId="2" borderId="0" xfId="0" applyNumberFormat="1" applyFont="1" applyFill="1" applyBorder="1" applyProtection="1">
      <protection hidden="1"/>
    </xf>
    <xf numFmtId="166" fontId="9" fillId="2" borderId="10" xfId="0" applyNumberFormat="1" applyFont="1" applyFill="1" applyBorder="1" applyAlignment="1" applyProtection="1">
      <alignment horizontal="right"/>
      <protection hidden="1"/>
    </xf>
    <xf numFmtId="166" fontId="9" fillId="2" borderId="4" xfId="0" applyNumberFormat="1" applyFont="1" applyFill="1" applyBorder="1" applyProtection="1">
      <protection hidden="1"/>
    </xf>
    <xf numFmtId="166" fontId="9" fillId="2" borderId="5" xfId="0" applyNumberFormat="1" applyFont="1" applyFill="1" applyBorder="1" applyAlignment="1" applyProtection="1">
      <alignment horizontal="right"/>
      <protection hidden="1"/>
    </xf>
    <xf numFmtId="166" fontId="9" fillId="2" borderId="6" xfId="0" applyNumberFormat="1" applyFont="1" applyFill="1" applyBorder="1" applyProtection="1">
      <protection hidden="1"/>
    </xf>
    <xf numFmtId="166" fontId="9" fillId="2" borderId="8" xfId="0" applyNumberFormat="1" applyFont="1" applyFill="1" applyBorder="1" applyAlignment="1" applyProtection="1">
      <alignment horizontal="right"/>
      <protection hidden="1"/>
    </xf>
    <xf numFmtId="165" fontId="9" fillId="0" borderId="5" xfId="0" applyNumberFormat="1" applyFont="1" applyFill="1" applyBorder="1" applyProtection="1">
      <protection locked="0"/>
    </xf>
    <xf numFmtId="165" fontId="9" fillId="2" borderId="10" xfId="0" applyNumberFormat="1" applyFont="1" applyFill="1" applyBorder="1" applyProtection="1">
      <protection hidden="1"/>
    </xf>
    <xf numFmtId="165" fontId="9" fillId="2" borderId="5" xfId="0" applyNumberFormat="1" applyFont="1" applyFill="1" applyBorder="1" applyProtection="1">
      <protection hidden="1"/>
    </xf>
    <xf numFmtId="165" fontId="9" fillId="2" borderId="8" xfId="0" applyNumberFormat="1" applyFont="1" applyFill="1" applyBorder="1" applyProtection="1">
      <protection hidden="1"/>
    </xf>
    <xf numFmtId="14" fontId="9" fillId="2" borderId="5" xfId="0" applyNumberFormat="1" applyFont="1" applyFill="1" applyBorder="1" applyProtection="1">
      <protection hidden="1"/>
    </xf>
    <xf numFmtId="14" fontId="9" fillId="2" borderId="8" xfId="0" applyNumberFormat="1" applyFont="1" applyFill="1" applyBorder="1" applyProtection="1">
      <protection hidden="1"/>
    </xf>
    <xf numFmtId="164" fontId="9" fillId="2" borderId="7" xfId="0" applyNumberFormat="1" applyFont="1" applyFill="1" applyBorder="1" applyAlignment="1" applyProtection="1">
      <alignment horizontal="center" textRotation="90"/>
      <protection hidden="1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1" fontId="9" fillId="2" borderId="12" xfId="0" applyNumberFormat="1" applyFont="1" applyFill="1" applyBorder="1" applyAlignment="1" applyProtection="1">
      <alignment horizontal="center"/>
      <protection locked="0"/>
    </xf>
    <xf numFmtId="166" fontId="9" fillId="2" borderId="11" xfId="0" applyNumberFormat="1" applyFont="1" applyFill="1" applyBorder="1" applyAlignment="1" applyProtection="1">
      <alignment horizontal="right"/>
      <protection locked="0"/>
    </xf>
    <xf numFmtId="166" fontId="9" fillId="2" borderId="12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Protection="1">
      <protection locked="0"/>
    </xf>
    <xf numFmtId="0" fontId="9" fillId="0" borderId="8" xfId="0" applyFont="1" applyBorder="1" applyProtection="1"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66" fontId="9" fillId="2" borderId="9" xfId="0" applyNumberFormat="1" applyFont="1" applyFill="1" applyBorder="1" applyAlignment="1" applyProtection="1">
      <alignment horizontal="right"/>
      <protection locked="0"/>
    </xf>
    <xf numFmtId="14" fontId="11" fillId="2" borderId="4" xfId="0" applyNumberFormat="1" applyFont="1" applyFill="1" applyBorder="1" applyAlignment="1" applyProtection="1">
      <alignment horizontal="center"/>
      <protection locked="0"/>
    </xf>
    <xf numFmtId="14" fontId="11" fillId="2" borderId="5" xfId="0" applyNumberFormat="1" applyFont="1" applyFill="1" applyBorder="1" applyAlignment="1" applyProtection="1">
      <alignment horizontal="center"/>
      <protection locked="0"/>
    </xf>
    <xf numFmtId="14" fontId="11" fillId="2" borderId="6" xfId="0" applyNumberFormat="1" applyFont="1" applyFill="1" applyBorder="1" applyAlignment="1" applyProtection="1">
      <alignment horizontal="center"/>
      <protection locked="0"/>
    </xf>
    <xf numFmtId="14" fontId="11" fillId="2" borderId="8" xfId="0" applyNumberFormat="1" applyFont="1" applyFill="1" applyBorder="1" applyAlignment="1" applyProtection="1">
      <alignment horizontal="center"/>
      <protection locked="0"/>
    </xf>
    <xf numFmtId="1" fontId="9" fillId="2" borderId="4" xfId="0" applyNumberFormat="1" applyFont="1" applyFill="1" applyBorder="1" applyAlignment="1" applyProtection="1">
      <alignment horizontal="center"/>
      <protection locked="0"/>
    </xf>
    <xf numFmtId="1" fontId="9" fillId="2" borderId="6" xfId="0" applyNumberFormat="1" applyFont="1" applyFill="1" applyBorder="1" applyAlignment="1" applyProtection="1">
      <alignment horizontal="center"/>
      <protection locked="0"/>
    </xf>
    <xf numFmtId="14" fontId="9" fillId="2" borderId="0" xfId="0" applyNumberFormat="1" applyFont="1" applyFill="1" applyBorder="1" applyAlignment="1" applyProtection="1">
      <alignment horizontal="left"/>
      <protection hidden="1"/>
    </xf>
    <xf numFmtId="14" fontId="9" fillId="2" borderId="7" xfId="0" applyNumberFormat="1" applyFont="1" applyFill="1" applyBorder="1" applyAlignment="1" applyProtection="1">
      <alignment horizontal="left"/>
      <protection hidden="1"/>
    </xf>
    <xf numFmtId="0" fontId="9" fillId="2" borderId="30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left"/>
    </xf>
    <xf numFmtId="164" fontId="9" fillId="0" borderId="34" xfId="0" applyNumberFormat="1" applyFont="1" applyBorder="1" applyAlignment="1" applyProtection="1">
      <alignment horizontal="center" textRotation="90"/>
      <protection locked="0"/>
    </xf>
    <xf numFmtId="0" fontId="9" fillId="2" borderId="32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center"/>
    </xf>
    <xf numFmtId="1" fontId="9" fillId="2" borderId="36" xfId="0" applyNumberFormat="1" applyFont="1" applyFill="1" applyBorder="1" applyAlignment="1">
      <alignment horizontal="center"/>
    </xf>
    <xf numFmtId="1" fontId="9" fillId="2" borderId="30" xfId="0" applyNumberFormat="1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5" xfId="0" applyFont="1" applyFill="1" applyBorder="1"/>
    <xf numFmtId="0" fontId="9" fillId="2" borderId="35" xfId="0" applyFont="1" applyFill="1" applyBorder="1" applyAlignment="1">
      <alignment horizontal="center"/>
    </xf>
    <xf numFmtId="0" fontId="9" fillId="2" borderId="31" xfId="0" applyFont="1" applyFill="1" applyBorder="1"/>
    <xf numFmtId="165" fontId="9" fillId="2" borderId="7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right" vertical="center"/>
    </xf>
    <xf numFmtId="167" fontId="10" fillId="2" borderId="22" xfId="0" applyNumberFormat="1" applyFont="1" applyFill="1" applyBorder="1" applyAlignment="1">
      <alignment horizontal="left" vertical="center"/>
    </xf>
    <xf numFmtId="165" fontId="10" fillId="2" borderId="28" xfId="0" applyNumberFormat="1" applyFont="1" applyFill="1" applyBorder="1" applyAlignment="1">
      <alignment horizontal="right" vertical="center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left" vertical="center"/>
    </xf>
    <xf numFmtId="0" fontId="3" fillId="6" borderId="0" xfId="1" applyFont="1" applyFill="1"/>
    <xf numFmtId="0" fontId="3" fillId="6" borderId="0" xfId="1" applyFont="1" applyFill="1" applyAlignment="1">
      <alignment vertical="center"/>
    </xf>
    <xf numFmtId="0" fontId="3" fillId="6" borderId="0" xfId="1" applyFont="1" applyFill="1" applyBorder="1"/>
    <xf numFmtId="0" fontId="12" fillId="6" borderId="27" xfId="2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5" fontId="10" fillId="2" borderId="30" xfId="0" applyNumberFormat="1" applyFont="1" applyFill="1" applyBorder="1" applyAlignment="1">
      <alignment horizontal="left"/>
    </xf>
    <xf numFmtId="165" fontId="10" fillId="2" borderId="35" xfId="0" applyNumberFormat="1" applyFont="1" applyFill="1" applyBorder="1" applyAlignment="1">
      <alignment horizontal="left"/>
    </xf>
    <xf numFmtId="165" fontId="10" fillId="2" borderId="6" xfId="0" applyNumberFormat="1" applyFont="1" applyFill="1" applyBorder="1" applyAlignment="1">
      <alignment horizontal="left"/>
    </xf>
    <xf numFmtId="165" fontId="10" fillId="2" borderId="7" xfId="0" applyNumberFormat="1" applyFont="1" applyFill="1" applyBorder="1" applyAlignment="1">
      <alignment horizontal="left"/>
    </xf>
    <xf numFmtId="165" fontId="10" fillId="2" borderId="32" xfId="0" applyNumberFormat="1" applyFont="1" applyFill="1" applyBorder="1" applyAlignment="1">
      <alignment horizontal="center" vertical="center"/>
    </xf>
    <xf numFmtId="165" fontId="10" fillId="2" borderId="33" xfId="0" applyNumberFormat="1" applyFont="1" applyFill="1" applyBorder="1" applyAlignment="1">
      <alignment horizontal="center" vertical="center"/>
    </xf>
    <xf numFmtId="165" fontId="10" fillId="2" borderId="29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vertical="center"/>
    </xf>
    <xf numFmtId="14" fontId="9" fillId="2" borderId="32" xfId="0" applyNumberFormat="1" applyFont="1" applyFill="1" applyBorder="1" applyAlignment="1">
      <alignment horizontal="left" wrapText="1"/>
    </xf>
    <xf numFmtId="14" fontId="9" fillId="2" borderId="33" xfId="0" applyNumberFormat="1" applyFont="1" applyFill="1" applyBorder="1" applyAlignment="1">
      <alignment horizontal="left"/>
    </xf>
    <xf numFmtId="14" fontId="9" fillId="2" borderId="29" xfId="0" applyNumberFormat="1" applyFont="1" applyFill="1" applyBorder="1" applyAlignment="1">
      <alignment horizontal="left"/>
    </xf>
    <xf numFmtId="14" fontId="9" fillId="2" borderId="23" xfId="0" applyNumberFormat="1" applyFont="1" applyFill="1" applyBorder="1" applyAlignment="1">
      <alignment horizontal="center"/>
    </xf>
    <xf numFmtId="14" fontId="9" fillId="2" borderId="22" xfId="0" applyNumberFormat="1" applyFont="1" applyFill="1" applyBorder="1" applyAlignment="1">
      <alignment horizontal="center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165" fontId="9" fillId="0" borderId="9" xfId="0" applyNumberFormat="1" applyFont="1" applyFill="1" applyBorder="1" applyAlignment="1" applyProtection="1">
      <alignment horizontal="left"/>
      <protection locked="0"/>
    </xf>
    <xf numFmtId="165" fontId="9" fillId="0" borderId="21" xfId="0" applyNumberFormat="1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</cellXfs>
  <cellStyles count="5">
    <cellStyle name="Hyperlink" xfId="3" builtinId="8"/>
    <cellStyle name="Hyperlink_#Auteursrecht" xfId="4" xr:uid="{00000000-0005-0000-0000-000001000000}"/>
    <cellStyle name="Standaard" xfId="0" builtinId="0"/>
    <cellStyle name="Standaard_#Auteursrecht" xfId="1" xr:uid="{00000000-0005-0000-0000-000003000000}"/>
    <cellStyle name="Standaard_Auteursrecht" xfId="2" xr:uid="{00000000-0005-0000-0000-000004000000}"/>
  </cellStyles>
  <dxfs count="15"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>
          <bgColor rgb="FF3399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C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auto="1"/>
        </right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</border>
    </dxf>
    <dxf>
      <font>
        <color rgb="FFFFFF99"/>
      </font>
    </dxf>
    <dxf>
      <font>
        <color rgb="FFFFFF99"/>
      </font>
    </dxf>
  </dxfs>
  <tableStyles count="0" defaultTableStyle="TableStyleMedium9" defaultPivotStyle="PivotStyleLight16"/>
  <colors>
    <mruColors>
      <color rgb="FF0000CC"/>
      <color rgb="FF3333FF"/>
      <color rgb="FFFFCC00"/>
      <color rgb="FF3399FF"/>
      <color rgb="FFFF9933"/>
      <color rgb="FF3366FF"/>
      <color rgb="FF66FFFF"/>
      <color rgb="FF00FFFF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exceltekstenuitleg.n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19</xdr:row>
      <xdr:rowOff>190499</xdr:rowOff>
    </xdr:from>
    <xdr:to>
      <xdr:col>12</xdr:col>
      <xdr:colOff>19716</xdr:colOff>
      <xdr:row>32</xdr:row>
      <xdr:rowOff>47624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787077-6334-4B4B-A149-BD492435E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3676649"/>
          <a:ext cx="3524916" cy="2333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xceltekstenuitleg.n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xceltekstenuitleg.nl/projectplanning.html" TargetMode="External"/><Relationship Id="rId4" Type="http://schemas.openxmlformats.org/officeDocument/2006/relationships/hyperlink" Target="http://www.exceltekstenuitleg.nl/cursus-excel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G37"/>
  <sheetViews>
    <sheetView tabSelected="1" workbookViewId="0">
      <selection activeCell="D4" sqref="D4"/>
    </sheetView>
  </sheetViews>
  <sheetFormatPr defaultRowHeight="15" x14ac:dyDescent="0.25"/>
  <cols>
    <col min="1" max="1" width="9.140625" style="105"/>
    <col min="2" max="2" width="0.85546875" style="105" customWidth="1"/>
    <col min="3" max="3" width="3.7109375" style="105" customWidth="1"/>
    <col min="4" max="4" width="67.5703125" style="105" bestFit="1" customWidth="1"/>
    <col min="5" max="5" width="3.7109375" style="105" customWidth="1"/>
    <col min="6" max="6" width="0.85546875" style="105" customWidth="1"/>
    <col min="7" max="257" width="9.140625" style="105"/>
    <col min="258" max="258" width="0.85546875" style="105" customWidth="1"/>
    <col min="259" max="259" width="3.7109375" style="105" customWidth="1"/>
    <col min="260" max="260" width="67.5703125" style="105" bestFit="1" customWidth="1"/>
    <col min="261" max="261" width="3.7109375" style="105" customWidth="1"/>
    <col min="262" max="262" width="0.85546875" style="105" customWidth="1"/>
    <col min="263" max="513" width="9.140625" style="105"/>
    <col min="514" max="514" width="0.85546875" style="105" customWidth="1"/>
    <col min="515" max="515" width="3.7109375" style="105" customWidth="1"/>
    <col min="516" max="516" width="67.5703125" style="105" bestFit="1" customWidth="1"/>
    <col min="517" max="517" width="3.7109375" style="105" customWidth="1"/>
    <col min="518" max="518" width="0.85546875" style="105" customWidth="1"/>
    <col min="519" max="769" width="9.140625" style="105"/>
    <col min="770" max="770" width="0.85546875" style="105" customWidth="1"/>
    <col min="771" max="771" width="3.7109375" style="105" customWidth="1"/>
    <col min="772" max="772" width="67.5703125" style="105" bestFit="1" customWidth="1"/>
    <col min="773" max="773" width="3.7109375" style="105" customWidth="1"/>
    <col min="774" max="774" width="0.85546875" style="105" customWidth="1"/>
    <col min="775" max="1025" width="9.140625" style="105"/>
    <col min="1026" max="1026" width="0.85546875" style="105" customWidth="1"/>
    <col min="1027" max="1027" width="3.7109375" style="105" customWidth="1"/>
    <col min="1028" max="1028" width="67.5703125" style="105" bestFit="1" customWidth="1"/>
    <col min="1029" max="1029" width="3.7109375" style="105" customWidth="1"/>
    <col min="1030" max="1030" width="0.85546875" style="105" customWidth="1"/>
    <col min="1031" max="1281" width="9.140625" style="105"/>
    <col min="1282" max="1282" width="0.85546875" style="105" customWidth="1"/>
    <col min="1283" max="1283" width="3.7109375" style="105" customWidth="1"/>
    <col min="1284" max="1284" width="67.5703125" style="105" bestFit="1" customWidth="1"/>
    <col min="1285" max="1285" width="3.7109375" style="105" customWidth="1"/>
    <col min="1286" max="1286" width="0.85546875" style="105" customWidth="1"/>
    <col min="1287" max="1537" width="9.140625" style="105"/>
    <col min="1538" max="1538" width="0.85546875" style="105" customWidth="1"/>
    <col min="1539" max="1539" width="3.7109375" style="105" customWidth="1"/>
    <col min="1540" max="1540" width="67.5703125" style="105" bestFit="1" customWidth="1"/>
    <col min="1541" max="1541" width="3.7109375" style="105" customWidth="1"/>
    <col min="1542" max="1542" width="0.85546875" style="105" customWidth="1"/>
    <col min="1543" max="1793" width="9.140625" style="105"/>
    <col min="1794" max="1794" width="0.85546875" style="105" customWidth="1"/>
    <col min="1795" max="1795" width="3.7109375" style="105" customWidth="1"/>
    <col min="1796" max="1796" width="67.5703125" style="105" bestFit="1" customWidth="1"/>
    <col min="1797" max="1797" width="3.7109375" style="105" customWidth="1"/>
    <col min="1798" max="1798" width="0.85546875" style="105" customWidth="1"/>
    <col min="1799" max="2049" width="9.140625" style="105"/>
    <col min="2050" max="2050" width="0.85546875" style="105" customWidth="1"/>
    <col min="2051" max="2051" width="3.7109375" style="105" customWidth="1"/>
    <col min="2052" max="2052" width="67.5703125" style="105" bestFit="1" customWidth="1"/>
    <col min="2053" max="2053" width="3.7109375" style="105" customWidth="1"/>
    <col min="2054" max="2054" width="0.85546875" style="105" customWidth="1"/>
    <col min="2055" max="2305" width="9.140625" style="105"/>
    <col min="2306" max="2306" width="0.85546875" style="105" customWidth="1"/>
    <col min="2307" max="2307" width="3.7109375" style="105" customWidth="1"/>
    <col min="2308" max="2308" width="67.5703125" style="105" bestFit="1" customWidth="1"/>
    <col min="2309" max="2309" width="3.7109375" style="105" customWidth="1"/>
    <col min="2310" max="2310" width="0.85546875" style="105" customWidth="1"/>
    <col min="2311" max="2561" width="9.140625" style="105"/>
    <col min="2562" max="2562" width="0.85546875" style="105" customWidth="1"/>
    <col min="2563" max="2563" width="3.7109375" style="105" customWidth="1"/>
    <col min="2564" max="2564" width="67.5703125" style="105" bestFit="1" customWidth="1"/>
    <col min="2565" max="2565" width="3.7109375" style="105" customWidth="1"/>
    <col min="2566" max="2566" width="0.85546875" style="105" customWidth="1"/>
    <col min="2567" max="2817" width="9.140625" style="105"/>
    <col min="2818" max="2818" width="0.85546875" style="105" customWidth="1"/>
    <col min="2819" max="2819" width="3.7109375" style="105" customWidth="1"/>
    <col min="2820" max="2820" width="67.5703125" style="105" bestFit="1" customWidth="1"/>
    <col min="2821" max="2821" width="3.7109375" style="105" customWidth="1"/>
    <col min="2822" max="2822" width="0.85546875" style="105" customWidth="1"/>
    <col min="2823" max="3073" width="9.140625" style="105"/>
    <col min="3074" max="3074" width="0.85546875" style="105" customWidth="1"/>
    <col min="3075" max="3075" width="3.7109375" style="105" customWidth="1"/>
    <col min="3076" max="3076" width="67.5703125" style="105" bestFit="1" customWidth="1"/>
    <col min="3077" max="3077" width="3.7109375" style="105" customWidth="1"/>
    <col min="3078" max="3078" width="0.85546875" style="105" customWidth="1"/>
    <col min="3079" max="3329" width="9.140625" style="105"/>
    <col min="3330" max="3330" width="0.85546875" style="105" customWidth="1"/>
    <col min="3331" max="3331" width="3.7109375" style="105" customWidth="1"/>
    <col min="3332" max="3332" width="67.5703125" style="105" bestFit="1" customWidth="1"/>
    <col min="3333" max="3333" width="3.7109375" style="105" customWidth="1"/>
    <col min="3334" max="3334" width="0.85546875" style="105" customWidth="1"/>
    <col min="3335" max="3585" width="9.140625" style="105"/>
    <col min="3586" max="3586" width="0.85546875" style="105" customWidth="1"/>
    <col min="3587" max="3587" width="3.7109375" style="105" customWidth="1"/>
    <col min="3588" max="3588" width="67.5703125" style="105" bestFit="1" customWidth="1"/>
    <col min="3589" max="3589" width="3.7109375" style="105" customWidth="1"/>
    <col min="3590" max="3590" width="0.85546875" style="105" customWidth="1"/>
    <col min="3591" max="3841" width="9.140625" style="105"/>
    <col min="3842" max="3842" width="0.85546875" style="105" customWidth="1"/>
    <col min="3843" max="3843" width="3.7109375" style="105" customWidth="1"/>
    <col min="3844" max="3844" width="67.5703125" style="105" bestFit="1" customWidth="1"/>
    <col min="3845" max="3845" width="3.7109375" style="105" customWidth="1"/>
    <col min="3846" max="3846" width="0.85546875" style="105" customWidth="1"/>
    <col min="3847" max="4097" width="9.140625" style="105"/>
    <col min="4098" max="4098" width="0.85546875" style="105" customWidth="1"/>
    <col min="4099" max="4099" width="3.7109375" style="105" customWidth="1"/>
    <col min="4100" max="4100" width="67.5703125" style="105" bestFit="1" customWidth="1"/>
    <col min="4101" max="4101" width="3.7109375" style="105" customWidth="1"/>
    <col min="4102" max="4102" width="0.85546875" style="105" customWidth="1"/>
    <col min="4103" max="4353" width="9.140625" style="105"/>
    <col min="4354" max="4354" width="0.85546875" style="105" customWidth="1"/>
    <col min="4355" max="4355" width="3.7109375" style="105" customWidth="1"/>
    <col min="4356" max="4356" width="67.5703125" style="105" bestFit="1" customWidth="1"/>
    <col min="4357" max="4357" width="3.7109375" style="105" customWidth="1"/>
    <col min="4358" max="4358" width="0.85546875" style="105" customWidth="1"/>
    <col min="4359" max="4609" width="9.140625" style="105"/>
    <col min="4610" max="4610" width="0.85546875" style="105" customWidth="1"/>
    <col min="4611" max="4611" width="3.7109375" style="105" customWidth="1"/>
    <col min="4612" max="4612" width="67.5703125" style="105" bestFit="1" customWidth="1"/>
    <col min="4613" max="4613" width="3.7109375" style="105" customWidth="1"/>
    <col min="4614" max="4614" width="0.85546875" style="105" customWidth="1"/>
    <col min="4615" max="4865" width="9.140625" style="105"/>
    <col min="4866" max="4866" width="0.85546875" style="105" customWidth="1"/>
    <col min="4867" max="4867" width="3.7109375" style="105" customWidth="1"/>
    <col min="4868" max="4868" width="67.5703125" style="105" bestFit="1" customWidth="1"/>
    <col min="4869" max="4869" width="3.7109375" style="105" customWidth="1"/>
    <col min="4870" max="4870" width="0.85546875" style="105" customWidth="1"/>
    <col min="4871" max="5121" width="9.140625" style="105"/>
    <col min="5122" max="5122" width="0.85546875" style="105" customWidth="1"/>
    <col min="5123" max="5123" width="3.7109375" style="105" customWidth="1"/>
    <col min="5124" max="5124" width="67.5703125" style="105" bestFit="1" customWidth="1"/>
    <col min="5125" max="5125" width="3.7109375" style="105" customWidth="1"/>
    <col min="5126" max="5126" width="0.85546875" style="105" customWidth="1"/>
    <col min="5127" max="5377" width="9.140625" style="105"/>
    <col min="5378" max="5378" width="0.85546875" style="105" customWidth="1"/>
    <col min="5379" max="5379" width="3.7109375" style="105" customWidth="1"/>
    <col min="5380" max="5380" width="67.5703125" style="105" bestFit="1" customWidth="1"/>
    <col min="5381" max="5381" width="3.7109375" style="105" customWidth="1"/>
    <col min="5382" max="5382" width="0.85546875" style="105" customWidth="1"/>
    <col min="5383" max="5633" width="9.140625" style="105"/>
    <col min="5634" max="5634" width="0.85546875" style="105" customWidth="1"/>
    <col min="5635" max="5635" width="3.7109375" style="105" customWidth="1"/>
    <col min="5636" max="5636" width="67.5703125" style="105" bestFit="1" customWidth="1"/>
    <col min="5637" max="5637" width="3.7109375" style="105" customWidth="1"/>
    <col min="5638" max="5638" width="0.85546875" style="105" customWidth="1"/>
    <col min="5639" max="5889" width="9.140625" style="105"/>
    <col min="5890" max="5890" width="0.85546875" style="105" customWidth="1"/>
    <col min="5891" max="5891" width="3.7109375" style="105" customWidth="1"/>
    <col min="5892" max="5892" width="67.5703125" style="105" bestFit="1" customWidth="1"/>
    <col min="5893" max="5893" width="3.7109375" style="105" customWidth="1"/>
    <col min="5894" max="5894" width="0.85546875" style="105" customWidth="1"/>
    <col min="5895" max="6145" width="9.140625" style="105"/>
    <col min="6146" max="6146" width="0.85546875" style="105" customWidth="1"/>
    <col min="6147" max="6147" width="3.7109375" style="105" customWidth="1"/>
    <col min="6148" max="6148" width="67.5703125" style="105" bestFit="1" customWidth="1"/>
    <col min="6149" max="6149" width="3.7109375" style="105" customWidth="1"/>
    <col min="6150" max="6150" width="0.85546875" style="105" customWidth="1"/>
    <col min="6151" max="6401" width="9.140625" style="105"/>
    <col min="6402" max="6402" width="0.85546875" style="105" customWidth="1"/>
    <col min="6403" max="6403" width="3.7109375" style="105" customWidth="1"/>
    <col min="6404" max="6404" width="67.5703125" style="105" bestFit="1" customWidth="1"/>
    <col min="6405" max="6405" width="3.7109375" style="105" customWidth="1"/>
    <col min="6406" max="6406" width="0.85546875" style="105" customWidth="1"/>
    <col min="6407" max="6657" width="9.140625" style="105"/>
    <col min="6658" max="6658" width="0.85546875" style="105" customWidth="1"/>
    <col min="6659" max="6659" width="3.7109375" style="105" customWidth="1"/>
    <col min="6660" max="6660" width="67.5703125" style="105" bestFit="1" customWidth="1"/>
    <col min="6661" max="6661" width="3.7109375" style="105" customWidth="1"/>
    <col min="6662" max="6662" width="0.85546875" style="105" customWidth="1"/>
    <col min="6663" max="6913" width="9.140625" style="105"/>
    <col min="6914" max="6914" width="0.85546875" style="105" customWidth="1"/>
    <col min="6915" max="6915" width="3.7109375" style="105" customWidth="1"/>
    <col min="6916" max="6916" width="67.5703125" style="105" bestFit="1" customWidth="1"/>
    <col min="6917" max="6917" width="3.7109375" style="105" customWidth="1"/>
    <col min="6918" max="6918" width="0.85546875" style="105" customWidth="1"/>
    <col min="6919" max="7169" width="9.140625" style="105"/>
    <col min="7170" max="7170" width="0.85546875" style="105" customWidth="1"/>
    <col min="7171" max="7171" width="3.7109375" style="105" customWidth="1"/>
    <col min="7172" max="7172" width="67.5703125" style="105" bestFit="1" customWidth="1"/>
    <col min="7173" max="7173" width="3.7109375" style="105" customWidth="1"/>
    <col min="7174" max="7174" width="0.85546875" style="105" customWidth="1"/>
    <col min="7175" max="7425" width="9.140625" style="105"/>
    <col min="7426" max="7426" width="0.85546875" style="105" customWidth="1"/>
    <col min="7427" max="7427" width="3.7109375" style="105" customWidth="1"/>
    <col min="7428" max="7428" width="67.5703125" style="105" bestFit="1" customWidth="1"/>
    <col min="7429" max="7429" width="3.7109375" style="105" customWidth="1"/>
    <col min="7430" max="7430" width="0.85546875" style="105" customWidth="1"/>
    <col min="7431" max="7681" width="9.140625" style="105"/>
    <col min="7682" max="7682" width="0.85546875" style="105" customWidth="1"/>
    <col min="7683" max="7683" width="3.7109375" style="105" customWidth="1"/>
    <col min="7684" max="7684" width="67.5703125" style="105" bestFit="1" customWidth="1"/>
    <col min="7685" max="7685" width="3.7109375" style="105" customWidth="1"/>
    <col min="7686" max="7686" width="0.85546875" style="105" customWidth="1"/>
    <col min="7687" max="7937" width="9.140625" style="105"/>
    <col min="7938" max="7938" width="0.85546875" style="105" customWidth="1"/>
    <col min="7939" max="7939" width="3.7109375" style="105" customWidth="1"/>
    <col min="7940" max="7940" width="67.5703125" style="105" bestFit="1" customWidth="1"/>
    <col min="7941" max="7941" width="3.7109375" style="105" customWidth="1"/>
    <col min="7942" max="7942" width="0.85546875" style="105" customWidth="1"/>
    <col min="7943" max="8193" width="9.140625" style="105"/>
    <col min="8194" max="8194" width="0.85546875" style="105" customWidth="1"/>
    <col min="8195" max="8195" width="3.7109375" style="105" customWidth="1"/>
    <col min="8196" max="8196" width="67.5703125" style="105" bestFit="1" customWidth="1"/>
    <col min="8197" max="8197" width="3.7109375" style="105" customWidth="1"/>
    <col min="8198" max="8198" width="0.85546875" style="105" customWidth="1"/>
    <col min="8199" max="8449" width="9.140625" style="105"/>
    <col min="8450" max="8450" width="0.85546875" style="105" customWidth="1"/>
    <col min="8451" max="8451" width="3.7109375" style="105" customWidth="1"/>
    <col min="8452" max="8452" width="67.5703125" style="105" bestFit="1" customWidth="1"/>
    <col min="8453" max="8453" width="3.7109375" style="105" customWidth="1"/>
    <col min="8454" max="8454" width="0.85546875" style="105" customWidth="1"/>
    <col min="8455" max="8705" width="9.140625" style="105"/>
    <col min="8706" max="8706" width="0.85546875" style="105" customWidth="1"/>
    <col min="8707" max="8707" width="3.7109375" style="105" customWidth="1"/>
    <col min="8708" max="8708" width="67.5703125" style="105" bestFit="1" customWidth="1"/>
    <col min="8709" max="8709" width="3.7109375" style="105" customWidth="1"/>
    <col min="8710" max="8710" width="0.85546875" style="105" customWidth="1"/>
    <col min="8711" max="8961" width="9.140625" style="105"/>
    <col min="8962" max="8962" width="0.85546875" style="105" customWidth="1"/>
    <col min="8963" max="8963" width="3.7109375" style="105" customWidth="1"/>
    <col min="8964" max="8964" width="67.5703125" style="105" bestFit="1" customWidth="1"/>
    <col min="8965" max="8965" width="3.7109375" style="105" customWidth="1"/>
    <col min="8966" max="8966" width="0.85546875" style="105" customWidth="1"/>
    <col min="8967" max="9217" width="9.140625" style="105"/>
    <col min="9218" max="9218" width="0.85546875" style="105" customWidth="1"/>
    <col min="9219" max="9219" width="3.7109375" style="105" customWidth="1"/>
    <col min="9220" max="9220" width="67.5703125" style="105" bestFit="1" customWidth="1"/>
    <col min="9221" max="9221" width="3.7109375" style="105" customWidth="1"/>
    <col min="9222" max="9222" width="0.85546875" style="105" customWidth="1"/>
    <col min="9223" max="9473" width="9.140625" style="105"/>
    <col min="9474" max="9474" width="0.85546875" style="105" customWidth="1"/>
    <col min="9475" max="9475" width="3.7109375" style="105" customWidth="1"/>
    <col min="9476" max="9476" width="67.5703125" style="105" bestFit="1" customWidth="1"/>
    <col min="9477" max="9477" width="3.7109375" style="105" customWidth="1"/>
    <col min="9478" max="9478" width="0.85546875" style="105" customWidth="1"/>
    <col min="9479" max="9729" width="9.140625" style="105"/>
    <col min="9730" max="9730" width="0.85546875" style="105" customWidth="1"/>
    <col min="9731" max="9731" width="3.7109375" style="105" customWidth="1"/>
    <col min="9732" max="9732" width="67.5703125" style="105" bestFit="1" customWidth="1"/>
    <col min="9733" max="9733" width="3.7109375" style="105" customWidth="1"/>
    <col min="9734" max="9734" width="0.85546875" style="105" customWidth="1"/>
    <col min="9735" max="9985" width="9.140625" style="105"/>
    <col min="9986" max="9986" width="0.85546875" style="105" customWidth="1"/>
    <col min="9987" max="9987" width="3.7109375" style="105" customWidth="1"/>
    <col min="9988" max="9988" width="67.5703125" style="105" bestFit="1" customWidth="1"/>
    <col min="9989" max="9989" width="3.7109375" style="105" customWidth="1"/>
    <col min="9990" max="9990" width="0.85546875" style="105" customWidth="1"/>
    <col min="9991" max="10241" width="9.140625" style="105"/>
    <col min="10242" max="10242" width="0.85546875" style="105" customWidth="1"/>
    <col min="10243" max="10243" width="3.7109375" style="105" customWidth="1"/>
    <col min="10244" max="10244" width="67.5703125" style="105" bestFit="1" customWidth="1"/>
    <col min="10245" max="10245" width="3.7109375" style="105" customWidth="1"/>
    <col min="10246" max="10246" width="0.85546875" style="105" customWidth="1"/>
    <col min="10247" max="10497" width="9.140625" style="105"/>
    <col min="10498" max="10498" width="0.85546875" style="105" customWidth="1"/>
    <col min="10499" max="10499" width="3.7109375" style="105" customWidth="1"/>
    <col min="10500" max="10500" width="67.5703125" style="105" bestFit="1" customWidth="1"/>
    <col min="10501" max="10501" width="3.7109375" style="105" customWidth="1"/>
    <col min="10502" max="10502" width="0.85546875" style="105" customWidth="1"/>
    <col min="10503" max="10753" width="9.140625" style="105"/>
    <col min="10754" max="10754" width="0.85546875" style="105" customWidth="1"/>
    <col min="10755" max="10755" width="3.7109375" style="105" customWidth="1"/>
    <col min="10756" max="10756" width="67.5703125" style="105" bestFit="1" customWidth="1"/>
    <col min="10757" max="10757" width="3.7109375" style="105" customWidth="1"/>
    <col min="10758" max="10758" width="0.85546875" style="105" customWidth="1"/>
    <col min="10759" max="11009" width="9.140625" style="105"/>
    <col min="11010" max="11010" width="0.85546875" style="105" customWidth="1"/>
    <col min="11011" max="11011" width="3.7109375" style="105" customWidth="1"/>
    <col min="11012" max="11012" width="67.5703125" style="105" bestFit="1" customWidth="1"/>
    <col min="11013" max="11013" width="3.7109375" style="105" customWidth="1"/>
    <col min="11014" max="11014" width="0.85546875" style="105" customWidth="1"/>
    <col min="11015" max="11265" width="9.140625" style="105"/>
    <col min="11266" max="11266" width="0.85546875" style="105" customWidth="1"/>
    <col min="11267" max="11267" width="3.7109375" style="105" customWidth="1"/>
    <col min="11268" max="11268" width="67.5703125" style="105" bestFit="1" customWidth="1"/>
    <col min="11269" max="11269" width="3.7109375" style="105" customWidth="1"/>
    <col min="11270" max="11270" width="0.85546875" style="105" customWidth="1"/>
    <col min="11271" max="11521" width="9.140625" style="105"/>
    <col min="11522" max="11522" width="0.85546875" style="105" customWidth="1"/>
    <col min="11523" max="11523" width="3.7109375" style="105" customWidth="1"/>
    <col min="11524" max="11524" width="67.5703125" style="105" bestFit="1" customWidth="1"/>
    <col min="11525" max="11525" width="3.7109375" style="105" customWidth="1"/>
    <col min="11526" max="11526" width="0.85546875" style="105" customWidth="1"/>
    <col min="11527" max="11777" width="9.140625" style="105"/>
    <col min="11778" max="11778" width="0.85546875" style="105" customWidth="1"/>
    <col min="11779" max="11779" width="3.7109375" style="105" customWidth="1"/>
    <col min="11780" max="11780" width="67.5703125" style="105" bestFit="1" customWidth="1"/>
    <col min="11781" max="11781" width="3.7109375" style="105" customWidth="1"/>
    <col min="11782" max="11782" width="0.85546875" style="105" customWidth="1"/>
    <col min="11783" max="12033" width="9.140625" style="105"/>
    <col min="12034" max="12034" width="0.85546875" style="105" customWidth="1"/>
    <col min="12035" max="12035" width="3.7109375" style="105" customWidth="1"/>
    <col min="12036" max="12036" width="67.5703125" style="105" bestFit="1" customWidth="1"/>
    <col min="12037" max="12037" width="3.7109375" style="105" customWidth="1"/>
    <col min="12038" max="12038" width="0.85546875" style="105" customWidth="1"/>
    <col min="12039" max="12289" width="9.140625" style="105"/>
    <col min="12290" max="12290" width="0.85546875" style="105" customWidth="1"/>
    <col min="12291" max="12291" width="3.7109375" style="105" customWidth="1"/>
    <col min="12292" max="12292" width="67.5703125" style="105" bestFit="1" customWidth="1"/>
    <col min="12293" max="12293" width="3.7109375" style="105" customWidth="1"/>
    <col min="12294" max="12294" width="0.85546875" style="105" customWidth="1"/>
    <col min="12295" max="12545" width="9.140625" style="105"/>
    <col min="12546" max="12546" width="0.85546875" style="105" customWidth="1"/>
    <col min="12547" max="12547" width="3.7109375" style="105" customWidth="1"/>
    <col min="12548" max="12548" width="67.5703125" style="105" bestFit="1" customWidth="1"/>
    <col min="12549" max="12549" width="3.7109375" style="105" customWidth="1"/>
    <col min="12550" max="12550" width="0.85546875" style="105" customWidth="1"/>
    <col min="12551" max="12801" width="9.140625" style="105"/>
    <col min="12802" max="12802" width="0.85546875" style="105" customWidth="1"/>
    <col min="12803" max="12803" width="3.7109375" style="105" customWidth="1"/>
    <col min="12804" max="12804" width="67.5703125" style="105" bestFit="1" customWidth="1"/>
    <col min="12805" max="12805" width="3.7109375" style="105" customWidth="1"/>
    <col min="12806" max="12806" width="0.85546875" style="105" customWidth="1"/>
    <col min="12807" max="13057" width="9.140625" style="105"/>
    <col min="13058" max="13058" width="0.85546875" style="105" customWidth="1"/>
    <col min="13059" max="13059" width="3.7109375" style="105" customWidth="1"/>
    <col min="13060" max="13060" width="67.5703125" style="105" bestFit="1" customWidth="1"/>
    <col min="13061" max="13061" width="3.7109375" style="105" customWidth="1"/>
    <col min="13062" max="13062" width="0.85546875" style="105" customWidth="1"/>
    <col min="13063" max="13313" width="9.140625" style="105"/>
    <col min="13314" max="13314" width="0.85546875" style="105" customWidth="1"/>
    <col min="13315" max="13315" width="3.7109375" style="105" customWidth="1"/>
    <col min="13316" max="13316" width="67.5703125" style="105" bestFit="1" customWidth="1"/>
    <col min="13317" max="13317" width="3.7109375" style="105" customWidth="1"/>
    <col min="13318" max="13318" width="0.85546875" style="105" customWidth="1"/>
    <col min="13319" max="13569" width="9.140625" style="105"/>
    <col min="13570" max="13570" width="0.85546875" style="105" customWidth="1"/>
    <col min="13571" max="13571" width="3.7109375" style="105" customWidth="1"/>
    <col min="13572" max="13572" width="67.5703125" style="105" bestFit="1" customWidth="1"/>
    <col min="13573" max="13573" width="3.7109375" style="105" customWidth="1"/>
    <col min="13574" max="13574" width="0.85546875" style="105" customWidth="1"/>
    <col min="13575" max="13825" width="9.140625" style="105"/>
    <col min="13826" max="13826" width="0.85546875" style="105" customWidth="1"/>
    <col min="13827" max="13827" width="3.7109375" style="105" customWidth="1"/>
    <col min="13828" max="13828" width="67.5703125" style="105" bestFit="1" customWidth="1"/>
    <col min="13829" max="13829" width="3.7109375" style="105" customWidth="1"/>
    <col min="13830" max="13830" width="0.85546875" style="105" customWidth="1"/>
    <col min="13831" max="14081" width="9.140625" style="105"/>
    <col min="14082" max="14082" width="0.85546875" style="105" customWidth="1"/>
    <col min="14083" max="14083" width="3.7109375" style="105" customWidth="1"/>
    <col min="14084" max="14084" width="67.5703125" style="105" bestFit="1" customWidth="1"/>
    <col min="14085" max="14085" width="3.7109375" style="105" customWidth="1"/>
    <col min="14086" max="14086" width="0.85546875" style="105" customWidth="1"/>
    <col min="14087" max="14337" width="9.140625" style="105"/>
    <col min="14338" max="14338" width="0.85546875" style="105" customWidth="1"/>
    <col min="14339" max="14339" width="3.7109375" style="105" customWidth="1"/>
    <col min="14340" max="14340" width="67.5703125" style="105" bestFit="1" customWidth="1"/>
    <col min="14341" max="14341" width="3.7109375" style="105" customWidth="1"/>
    <col min="14342" max="14342" width="0.85546875" style="105" customWidth="1"/>
    <col min="14343" max="14593" width="9.140625" style="105"/>
    <col min="14594" max="14594" width="0.85546875" style="105" customWidth="1"/>
    <col min="14595" max="14595" width="3.7109375" style="105" customWidth="1"/>
    <col min="14596" max="14596" width="67.5703125" style="105" bestFit="1" customWidth="1"/>
    <col min="14597" max="14597" width="3.7109375" style="105" customWidth="1"/>
    <col min="14598" max="14598" width="0.85546875" style="105" customWidth="1"/>
    <col min="14599" max="14849" width="9.140625" style="105"/>
    <col min="14850" max="14850" width="0.85546875" style="105" customWidth="1"/>
    <col min="14851" max="14851" width="3.7109375" style="105" customWidth="1"/>
    <col min="14852" max="14852" width="67.5703125" style="105" bestFit="1" customWidth="1"/>
    <col min="14853" max="14853" width="3.7109375" style="105" customWidth="1"/>
    <col min="14854" max="14854" width="0.85546875" style="105" customWidth="1"/>
    <col min="14855" max="15105" width="9.140625" style="105"/>
    <col min="15106" max="15106" width="0.85546875" style="105" customWidth="1"/>
    <col min="15107" max="15107" width="3.7109375" style="105" customWidth="1"/>
    <col min="15108" max="15108" width="67.5703125" style="105" bestFit="1" customWidth="1"/>
    <col min="15109" max="15109" width="3.7109375" style="105" customWidth="1"/>
    <col min="15110" max="15110" width="0.85546875" style="105" customWidth="1"/>
    <col min="15111" max="15361" width="9.140625" style="105"/>
    <col min="15362" max="15362" width="0.85546875" style="105" customWidth="1"/>
    <col min="15363" max="15363" width="3.7109375" style="105" customWidth="1"/>
    <col min="15364" max="15364" width="67.5703125" style="105" bestFit="1" customWidth="1"/>
    <col min="15365" max="15365" width="3.7109375" style="105" customWidth="1"/>
    <col min="15366" max="15366" width="0.85546875" style="105" customWidth="1"/>
    <col min="15367" max="15617" width="9.140625" style="105"/>
    <col min="15618" max="15618" width="0.85546875" style="105" customWidth="1"/>
    <col min="15619" max="15619" width="3.7109375" style="105" customWidth="1"/>
    <col min="15620" max="15620" width="67.5703125" style="105" bestFit="1" customWidth="1"/>
    <col min="15621" max="15621" width="3.7109375" style="105" customWidth="1"/>
    <col min="15622" max="15622" width="0.85546875" style="105" customWidth="1"/>
    <col min="15623" max="15873" width="9.140625" style="105"/>
    <col min="15874" max="15874" width="0.85546875" style="105" customWidth="1"/>
    <col min="15875" max="15875" width="3.7109375" style="105" customWidth="1"/>
    <col min="15876" max="15876" width="67.5703125" style="105" bestFit="1" customWidth="1"/>
    <col min="15877" max="15877" width="3.7109375" style="105" customWidth="1"/>
    <col min="15878" max="15878" width="0.85546875" style="105" customWidth="1"/>
    <col min="15879" max="16129" width="9.140625" style="105"/>
    <col min="16130" max="16130" width="0.85546875" style="105" customWidth="1"/>
    <col min="16131" max="16131" width="3.7109375" style="105" customWidth="1"/>
    <col min="16132" max="16132" width="67.5703125" style="105" bestFit="1" customWidth="1"/>
    <col min="16133" max="16133" width="3.7109375" style="105" customWidth="1"/>
    <col min="16134" max="16134" width="0.85546875" style="105" customWidth="1"/>
    <col min="16135" max="16384" width="9.140625" style="105"/>
  </cols>
  <sheetData>
    <row r="1" spans="2:7" ht="15.75" thickBot="1" x14ac:dyDescent="0.3"/>
    <row r="2" spans="2:7" ht="3.95" customHeight="1" x14ac:dyDescent="0.25">
      <c r="B2" s="1"/>
      <c r="C2" s="2"/>
      <c r="D2" s="2"/>
      <c r="E2" s="2"/>
      <c r="F2" s="3"/>
    </row>
    <row r="3" spans="2:7" ht="15" customHeight="1" x14ac:dyDescent="0.25">
      <c r="B3" s="4"/>
      <c r="C3" s="5"/>
      <c r="D3" s="5"/>
      <c r="E3" s="5"/>
      <c r="F3" s="6"/>
    </row>
    <row r="4" spans="2:7" s="106" customFormat="1" ht="15" customHeight="1" thickBot="1" x14ac:dyDescent="0.25">
      <c r="B4" s="7"/>
      <c r="C4" s="8"/>
      <c r="D4" s="108" t="s">
        <v>17</v>
      </c>
      <c r="E4" s="8"/>
      <c r="F4" s="9"/>
    </row>
    <row r="5" spans="2:7" ht="15" customHeight="1" x14ac:dyDescent="0.25">
      <c r="B5" s="4"/>
      <c r="C5" s="5"/>
      <c r="D5" s="5"/>
      <c r="E5" s="5"/>
      <c r="F5" s="6"/>
    </row>
    <row r="6" spans="2:7" ht="15" customHeight="1" x14ac:dyDescent="0.25">
      <c r="B6" s="4"/>
      <c r="C6" s="5"/>
      <c r="D6" s="10" t="s">
        <v>18</v>
      </c>
      <c r="E6" s="5"/>
      <c r="F6" s="6"/>
    </row>
    <row r="7" spans="2:7" ht="15" customHeight="1" x14ac:dyDescent="0.25">
      <c r="B7" s="4"/>
      <c r="C7" s="5"/>
      <c r="D7" s="10" t="s">
        <v>51</v>
      </c>
      <c r="E7" s="5"/>
      <c r="F7" s="6"/>
    </row>
    <row r="8" spans="2:7" ht="15" customHeight="1" x14ac:dyDescent="0.25">
      <c r="B8" s="4"/>
      <c r="C8" s="5"/>
      <c r="D8" s="10"/>
      <c r="E8" s="5"/>
      <c r="F8" s="6"/>
    </row>
    <row r="9" spans="2:7" ht="15" customHeight="1" x14ac:dyDescent="0.25">
      <c r="B9" s="4"/>
      <c r="C9" s="5"/>
      <c r="D9" s="5" t="s">
        <v>61</v>
      </c>
      <c r="E9" s="5"/>
      <c r="F9" s="6"/>
    </row>
    <row r="10" spans="2:7" ht="15" customHeight="1" x14ac:dyDescent="0.25">
      <c r="B10" s="4"/>
      <c r="C10" s="5"/>
      <c r="D10" s="48" t="s">
        <v>69</v>
      </c>
      <c r="E10" s="5"/>
      <c r="F10" s="6"/>
    </row>
    <row r="11" spans="2:7" ht="15" customHeight="1" x14ac:dyDescent="0.25">
      <c r="B11" s="4"/>
      <c r="C11" s="5"/>
      <c r="D11" s="10"/>
      <c r="E11" s="5"/>
      <c r="F11" s="6"/>
      <c r="G11" s="107"/>
    </row>
    <row r="12" spans="2:7" ht="15" customHeight="1" x14ac:dyDescent="0.25">
      <c r="B12" s="4"/>
      <c r="C12" s="5"/>
      <c r="D12" s="10" t="s">
        <v>19</v>
      </c>
      <c r="E12" s="5"/>
      <c r="F12" s="6"/>
    </row>
    <row r="13" spans="2:7" ht="15" customHeight="1" x14ac:dyDescent="0.25">
      <c r="B13" s="4"/>
      <c r="C13" s="5"/>
      <c r="D13" s="5" t="s">
        <v>52</v>
      </c>
      <c r="E13" s="5"/>
      <c r="F13" s="6"/>
    </row>
    <row r="14" spans="2:7" ht="15" customHeight="1" x14ac:dyDescent="0.25">
      <c r="B14" s="4"/>
      <c r="C14" s="5"/>
      <c r="D14" s="5" t="s">
        <v>20</v>
      </c>
      <c r="E14" s="5"/>
      <c r="F14" s="6"/>
    </row>
    <row r="15" spans="2:7" ht="15" customHeight="1" x14ac:dyDescent="0.25">
      <c r="B15" s="4"/>
      <c r="C15" s="5"/>
      <c r="D15" s="5" t="s">
        <v>21</v>
      </c>
      <c r="E15" s="5"/>
      <c r="F15" s="6"/>
    </row>
    <row r="16" spans="2:7" ht="15" customHeight="1" x14ac:dyDescent="0.25">
      <c r="B16" s="4"/>
      <c r="C16" s="5"/>
      <c r="D16" s="5" t="s">
        <v>22</v>
      </c>
      <c r="E16" s="5"/>
      <c r="F16" s="6"/>
    </row>
    <row r="17" spans="2:7" ht="15" customHeight="1" x14ac:dyDescent="0.25">
      <c r="B17" s="4"/>
      <c r="C17" s="5"/>
      <c r="D17" s="5" t="s">
        <v>23</v>
      </c>
      <c r="E17" s="5"/>
      <c r="F17" s="6"/>
    </row>
    <row r="18" spans="2:7" ht="15" customHeight="1" x14ac:dyDescent="0.25">
      <c r="B18" s="4"/>
      <c r="C18" s="5"/>
      <c r="D18" s="5"/>
      <c r="E18" s="5"/>
      <c r="F18" s="6"/>
      <c r="G18" s="107"/>
    </row>
    <row r="19" spans="2:7" ht="15" customHeight="1" x14ac:dyDescent="0.25">
      <c r="B19" s="4"/>
      <c r="C19" s="5"/>
      <c r="D19" s="11" t="s">
        <v>24</v>
      </c>
      <c r="E19" s="5"/>
      <c r="F19" s="6"/>
      <c r="G19" s="107"/>
    </row>
    <row r="20" spans="2:7" ht="15" customHeight="1" x14ac:dyDescent="0.25">
      <c r="B20" s="4"/>
      <c r="C20" s="5"/>
      <c r="D20" s="43" t="s">
        <v>25</v>
      </c>
      <c r="E20" s="5"/>
      <c r="F20" s="6"/>
      <c r="G20" s="107"/>
    </row>
    <row r="21" spans="2:7" ht="15" customHeight="1" x14ac:dyDescent="0.25">
      <c r="B21" s="4"/>
      <c r="C21" s="5"/>
      <c r="D21" s="10"/>
      <c r="E21" s="5"/>
      <c r="F21" s="6"/>
      <c r="G21" s="107"/>
    </row>
    <row r="22" spans="2:7" ht="15" customHeight="1" x14ac:dyDescent="0.25">
      <c r="B22" s="4"/>
      <c r="C22" s="5"/>
      <c r="D22" s="44"/>
      <c r="E22" s="5"/>
      <c r="F22" s="6"/>
      <c r="G22" s="107"/>
    </row>
    <row r="23" spans="2:7" ht="15" customHeight="1" x14ac:dyDescent="0.25">
      <c r="B23" s="4"/>
      <c r="C23" s="5"/>
      <c r="D23" s="45" t="s">
        <v>53</v>
      </c>
      <c r="E23" s="5"/>
      <c r="F23" s="6"/>
      <c r="G23" s="107"/>
    </row>
    <row r="24" spans="2:7" ht="15" customHeight="1" x14ac:dyDescent="0.25">
      <c r="B24" s="4"/>
      <c r="C24" s="5"/>
      <c r="D24" s="46" t="s">
        <v>68</v>
      </c>
      <c r="E24" s="5"/>
      <c r="F24" s="6"/>
      <c r="G24" s="107"/>
    </row>
    <row r="25" spans="2:7" ht="15" customHeight="1" x14ac:dyDescent="0.25">
      <c r="B25" s="4"/>
      <c r="C25" s="5"/>
      <c r="D25" s="45" t="s">
        <v>54</v>
      </c>
      <c r="E25" s="5"/>
      <c r="F25" s="6"/>
      <c r="G25" s="107"/>
    </row>
    <row r="26" spans="2:7" ht="15" customHeight="1" x14ac:dyDescent="0.25">
      <c r="B26" s="4"/>
      <c r="C26" s="5"/>
      <c r="D26" s="47"/>
      <c r="E26" s="5"/>
      <c r="F26" s="6"/>
    </row>
    <row r="27" spans="2:7" ht="15" customHeight="1" x14ac:dyDescent="0.25">
      <c r="B27" s="4"/>
      <c r="C27" s="5"/>
      <c r="D27" s="10"/>
      <c r="E27" s="5"/>
      <c r="F27" s="6"/>
    </row>
    <row r="28" spans="2:7" ht="15" customHeight="1" x14ac:dyDescent="0.25">
      <c r="B28" s="4"/>
      <c r="C28" s="5"/>
      <c r="D28" s="11" t="s">
        <v>26</v>
      </c>
      <c r="E28" s="5"/>
      <c r="F28" s="6"/>
    </row>
    <row r="29" spans="2:7" ht="15" customHeight="1" x14ac:dyDescent="0.25">
      <c r="B29" s="4"/>
      <c r="C29" s="5"/>
      <c r="D29" s="48" t="s">
        <v>27</v>
      </c>
      <c r="E29" s="5"/>
      <c r="F29" s="6"/>
    </row>
    <row r="30" spans="2:7" ht="15" customHeight="1" x14ac:dyDescent="0.25">
      <c r="B30" s="4"/>
      <c r="C30" s="5"/>
      <c r="D30" s="5"/>
      <c r="E30" s="5"/>
      <c r="F30" s="6"/>
    </row>
    <row r="31" spans="2:7" ht="15" customHeight="1" x14ac:dyDescent="0.25">
      <c r="B31" s="4"/>
      <c r="C31" s="5"/>
      <c r="D31" s="12" t="s">
        <v>28</v>
      </c>
      <c r="E31" s="5"/>
      <c r="F31" s="6"/>
    </row>
    <row r="32" spans="2:7" ht="15" customHeight="1" x14ac:dyDescent="0.25">
      <c r="B32" s="4"/>
      <c r="C32" s="5"/>
      <c r="D32" s="5"/>
      <c r="E32" s="5"/>
      <c r="F32" s="6"/>
    </row>
    <row r="33" spans="2:7" ht="3.95" customHeight="1" thickBot="1" x14ac:dyDescent="0.3">
      <c r="B33" s="13"/>
      <c r="C33" s="14"/>
      <c r="D33" s="14"/>
      <c r="E33" s="14"/>
      <c r="F33" s="15"/>
    </row>
    <row r="34" spans="2:7" x14ac:dyDescent="0.25">
      <c r="G34" s="107"/>
    </row>
    <row r="36" spans="2:7" x14ac:dyDescent="0.25">
      <c r="G36" s="107"/>
    </row>
    <row r="37" spans="2:7" x14ac:dyDescent="0.25">
      <c r="G37" s="107"/>
    </row>
  </sheetData>
  <sheetProtection algorithmName="SHA-512" hashValue="xJ3gb9naHUDv0QH2Mv9pbZ5EjOudjZ7YAGsCIckGrehAuKwq3m55kGtB3yuzY8qrTDSSuz4cFEwpD3IP1MMojQ==" saltValue="78h1z9UHt4KtiPrLZJ/Wxw==" spinCount="100000" sheet="1" objects="1" scenarios="1"/>
  <hyperlinks>
    <hyperlink ref="D28" r:id="rId1" display="Kijk ook eens op www.exceltekstenuitleg.nl" xr:uid="{00000000-0004-0000-0000-000000000000}"/>
    <hyperlink ref="D29" r:id="rId2" xr:uid="{00000000-0004-0000-0000-000001000000}"/>
    <hyperlink ref="D20" r:id="rId3" xr:uid="{00000000-0004-0000-0000-000002000000}"/>
    <hyperlink ref="D24" r:id="rId4" display="Huur mij in voor een cursus op uw bedrijf!" xr:uid="{00000000-0004-0000-0000-000003000000}"/>
    <hyperlink ref="D10" r:id="rId5" xr:uid="{00000000-0004-0000-0000-000004000000}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V168"/>
  <sheetViews>
    <sheetView showZeros="0" zoomScaleNormal="100" workbookViewId="0">
      <pane ySplit="2" topLeftCell="A3" activePane="bottomLeft" state="frozen"/>
      <selection pane="bottomLeft" activeCell="L3" sqref="L3"/>
    </sheetView>
  </sheetViews>
  <sheetFormatPr defaultColWidth="9.140625" defaultRowHeight="12.75" customHeight="1" x14ac:dyDescent="0.25"/>
  <cols>
    <col min="1" max="1" width="25" style="21" customWidth="1"/>
    <col min="2" max="2" width="21.140625" style="21" customWidth="1"/>
    <col min="3" max="3" width="7.140625" style="31" customWidth="1"/>
    <col min="4" max="4" width="11.28515625" style="30" bestFit="1" customWidth="1"/>
    <col min="5" max="5" width="3.140625" style="33" bestFit="1" customWidth="1"/>
    <col min="6" max="6" width="6.85546875" style="29" bestFit="1" customWidth="1"/>
    <col min="7" max="7" width="5" style="32" bestFit="1" customWidth="1"/>
    <col min="8" max="8" width="6.42578125" style="32" bestFit="1" customWidth="1"/>
    <col min="9" max="9" width="20.7109375" style="31" bestFit="1" customWidth="1"/>
    <col min="10" max="10" width="11.28515625" style="33" hidden="1" customWidth="1"/>
    <col min="11" max="11" width="11" style="33" hidden="1" customWidth="1"/>
    <col min="12" max="12" width="4.28515625" style="33" bestFit="1" customWidth="1"/>
    <col min="13" max="25" width="3.85546875" style="33" bestFit="1" customWidth="1"/>
    <col min="26" max="100" width="3.85546875" style="21" bestFit="1" customWidth="1"/>
    <col min="101" max="16384" width="9.140625" style="21"/>
  </cols>
  <sheetData>
    <row r="1" spans="1:100" s="104" customFormat="1" ht="12.75" customHeight="1" thickBot="1" x14ac:dyDescent="0.25">
      <c r="A1" s="99" t="s">
        <v>0</v>
      </c>
      <c r="B1" s="100">
        <f ca="1">TODAY()</f>
        <v>44313</v>
      </c>
      <c r="C1" s="117" t="s">
        <v>62</v>
      </c>
      <c r="D1" s="118"/>
      <c r="E1" s="118"/>
      <c r="F1" s="118"/>
      <c r="G1" s="118"/>
      <c r="H1" s="119"/>
      <c r="I1" s="101" t="s">
        <v>63</v>
      </c>
      <c r="J1" s="122" t="s">
        <v>32</v>
      </c>
      <c r="K1" s="123"/>
      <c r="L1" s="102">
        <f>(L2-WEEKDAY(L2-1)+4-(TRUNC(DATE(YEAR(L2-WEEKDAY(L2-1)+4),1,2)/7)*7+5))/7+1</f>
        <v>9</v>
      </c>
      <c r="M1" s="103">
        <f t="shared" ref="M1:BX1" si="0">(M2-WEEKDAY(M2-1)+4-(TRUNC(DATE(YEAR(M2-WEEKDAY(M2-1)+4),1,2)/7)*7+5))/7+1</f>
        <v>10</v>
      </c>
      <c r="N1" s="103">
        <f t="shared" si="0"/>
        <v>10</v>
      </c>
      <c r="O1" s="103">
        <f t="shared" si="0"/>
        <v>10</v>
      </c>
      <c r="P1" s="103">
        <f t="shared" si="0"/>
        <v>10</v>
      </c>
      <c r="Q1" s="103">
        <f t="shared" si="0"/>
        <v>10</v>
      </c>
      <c r="R1" s="103">
        <f t="shared" si="0"/>
        <v>11</v>
      </c>
      <c r="S1" s="103">
        <f t="shared" si="0"/>
        <v>11</v>
      </c>
      <c r="T1" s="103">
        <f t="shared" si="0"/>
        <v>11</v>
      </c>
      <c r="U1" s="103">
        <f t="shared" si="0"/>
        <v>11</v>
      </c>
      <c r="V1" s="103">
        <f t="shared" si="0"/>
        <v>11</v>
      </c>
      <c r="W1" s="103">
        <f t="shared" si="0"/>
        <v>12</v>
      </c>
      <c r="X1" s="103">
        <f t="shared" si="0"/>
        <v>12</v>
      </c>
      <c r="Y1" s="103">
        <f t="shared" si="0"/>
        <v>12</v>
      </c>
      <c r="Z1" s="103">
        <f t="shared" si="0"/>
        <v>12</v>
      </c>
      <c r="AA1" s="103">
        <f t="shared" si="0"/>
        <v>12</v>
      </c>
      <c r="AB1" s="103">
        <f t="shared" si="0"/>
        <v>13</v>
      </c>
      <c r="AC1" s="103">
        <f t="shared" si="0"/>
        <v>13</v>
      </c>
      <c r="AD1" s="103">
        <f t="shared" si="0"/>
        <v>13</v>
      </c>
      <c r="AE1" s="103">
        <f t="shared" si="0"/>
        <v>13</v>
      </c>
      <c r="AF1" s="103">
        <f t="shared" si="0"/>
        <v>13</v>
      </c>
      <c r="AG1" s="103">
        <f t="shared" si="0"/>
        <v>14</v>
      </c>
      <c r="AH1" s="103">
        <f t="shared" si="0"/>
        <v>14</v>
      </c>
      <c r="AI1" s="103">
        <f t="shared" si="0"/>
        <v>14</v>
      </c>
      <c r="AJ1" s="103">
        <f t="shared" si="0"/>
        <v>14</v>
      </c>
      <c r="AK1" s="103">
        <f t="shared" si="0"/>
        <v>14</v>
      </c>
      <c r="AL1" s="103">
        <f t="shared" si="0"/>
        <v>15</v>
      </c>
      <c r="AM1" s="103">
        <f t="shared" si="0"/>
        <v>15</v>
      </c>
      <c r="AN1" s="103">
        <f t="shared" si="0"/>
        <v>15</v>
      </c>
      <c r="AO1" s="103">
        <f t="shared" si="0"/>
        <v>15</v>
      </c>
      <c r="AP1" s="103">
        <f t="shared" si="0"/>
        <v>15</v>
      </c>
      <c r="AQ1" s="103">
        <f t="shared" si="0"/>
        <v>16</v>
      </c>
      <c r="AR1" s="103">
        <f t="shared" si="0"/>
        <v>16</v>
      </c>
      <c r="AS1" s="103">
        <f t="shared" si="0"/>
        <v>16</v>
      </c>
      <c r="AT1" s="103">
        <f t="shared" si="0"/>
        <v>16</v>
      </c>
      <c r="AU1" s="103">
        <f t="shared" si="0"/>
        <v>16</v>
      </c>
      <c r="AV1" s="103">
        <f t="shared" si="0"/>
        <v>17</v>
      </c>
      <c r="AW1" s="103">
        <f t="shared" si="0"/>
        <v>17</v>
      </c>
      <c r="AX1" s="103">
        <f t="shared" si="0"/>
        <v>17</v>
      </c>
      <c r="AY1" s="103">
        <f t="shared" si="0"/>
        <v>17</v>
      </c>
      <c r="AZ1" s="103">
        <f t="shared" si="0"/>
        <v>17</v>
      </c>
      <c r="BA1" s="103">
        <f t="shared" si="0"/>
        <v>18</v>
      </c>
      <c r="BB1" s="103">
        <f t="shared" si="0"/>
        <v>18</v>
      </c>
      <c r="BC1" s="103">
        <f t="shared" si="0"/>
        <v>18</v>
      </c>
      <c r="BD1" s="103">
        <f t="shared" si="0"/>
        <v>18</v>
      </c>
      <c r="BE1" s="103">
        <f t="shared" si="0"/>
        <v>18</v>
      </c>
      <c r="BF1" s="103">
        <f t="shared" si="0"/>
        <v>19</v>
      </c>
      <c r="BG1" s="103">
        <f t="shared" si="0"/>
        <v>19</v>
      </c>
      <c r="BH1" s="103">
        <f t="shared" si="0"/>
        <v>19</v>
      </c>
      <c r="BI1" s="103">
        <f t="shared" si="0"/>
        <v>19</v>
      </c>
      <c r="BJ1" s="103">
        <f t="shared" si="0"/>
        <v>19</v>
      </c>
      <c r="BK1" s="103">
        <f t="shared" si="0"/>
        <v>20</v>
      </c>
      <c r="BL1" s="103">
        <f t="shared" si="0"/>
        <v>20</v>
      </c>
      <c r="BM1" s="103">
        <f t="shared" si="0"/>
        <v>20</v>
      </c>
      <c r="BN1" s="103">
        <f t="shared" si="0"/>
        <v>20</v>
      </c>
      <c r="BO1" s="103">
        <f t="shared" si="0"/>
        <v>20</v>
      </c>
      <c r="BP1" s="103">
        <f t="shared" si="0"/>
        <v>21</v>
      </c>
      <c r="BQ1" s="103">
        <f t="shared" si="0"/>
        <v>21</v>
      </c>
      <c r="BR1" s="103">
        <f t="shared" si="0"/>
        <v>21</v>
      </c>
      <c r="BS1" s="103">
        <f t="shared" si="0"/>
        <v>21</v>
      </c>
      <c r="BT1" s="103">
        <f t="shared" si="0"/>
        <v>21</v>
      </c>
      <c r="BU1" s="103">
        <f t="shared" si="0"/>
        <v>22</v>
      </c>
      <c r="BV1" s="103">
        <f t="shared" si="0"/>
        <v>22</v>
      </c>
      <c r="BW1" s="103">
        <f t="shared" si="0"/>
        <v>22</v>
      </c>
      <c r="BX1" s="103">
        <f t="shared" si="0"/>
        <v>22</v>
      </c>
      <c r="BY1" s="103">
        <f t="shared" ref="BY1:CV1" si="1">(BY2-WEEKDAY(BY2-1)+4-(TRUNC(DATE(YEAR(BY2-WEEKDAY(BY2-1)+4),1,2)/7)*7+5))/7+1</f>
        <v>22</v>
      </c>
      <c r="BZ1" s="103">
        <f t="shared" si="1"/>
        <v>23</v>
      </c>
      <c r="CA1" s="103">
        <f t="shared" si="1"/>
        <v>23</v>
      </c>
      <c r="CB1" s="103">
        <f t="shared" si="1"/>
        <v>23</v>
      </c>
      <c r="CC1" s="103">
        <f t="shared" si="1"/>
        <v>23</v>
      </c>
      <c r="CD1" s="103">
        <f t="shared" si="1"/>
        <v>23</v>
      </c>
      <c r="CE1" s="103">
        <f t="shared" si="1"/>
        <v>24</v>
      </c>
      <c r="CF1" s="103">
        <f t="shared" si="1"/>
        <v>24</v>
      </c>
      <c r="CG1" s="103">
        <f t="shared" si="1"/>
        <v>24</v>
      </c>
      <c r="CH1" s="103">
        <f t="shared" si="1"/>
        <v>24</v>
      </c>
      <c r="CI1" s="103">
        <f t="shared" si="1"/>
        <v>24</v>
      </c>
      <c r="CJ1" s="103">
        <f t="shared" si="1"/>
        <v>25</v>
      </c>
      <c r="CK1" s="103">
        <f t="shared" si="1"/>
        <v>25</v>
      </c>
      <c r="CL1" s="103">
        <f t="shared" si="1"/>
        <v>25</v>
      </c>
      <c r="CM1" s="103">
        <f t="shared" si="1"/>
        <v>25</v>
      </c>
      <c r="CN1" s="103">
        <f t="shared" si="1"/>
        <v>25</v>
      </c>
      <c r="CO1" s="103">
        <f t="shared" si="1"/>
        <v>26</v>
      </c>
      <c r="CP1" s="103">
        <f t="shared" si="1"/>
        <v>26</v>
      </c>
      <c r="CQ1" s="103">
        <f t="shared" si="1"/>
        <v>26</v>
      </c>
      <c r="CR1" s="103">
        <f t="shared" si="1"/>
        <v>26</v>
      </c>
      <c r="CS1" s="103">
        <f t="shared" si="1"/>
        <v>26</v>
      </c>
      <c r="CT1" s="103">
        <f t="shared" si="1"/>
        <v>27</v>
      </c>
      <c r="CU1" s="103">
        <f t="shared" si="1"/>
        <v>27</v>
      </c>
      <c r="CV1" s="103">
        <f t="shared" si="1"/>
        <v>27</v>
      </c>
    </row>
    <row r="2" spans="1:100" ht="60.75" customHeight="1" thickBot="1" x14ac:dyDescent="0.3">
      <c r="A2" s="17" t="s">
        <v>1</v>
      </c>
      <c r="B2" s="18" t="s">
        <v>34</v>
      </c>
      <c r="C2" s="19" t="s">
        <v>3</v>
      </c>
      <c r="D2" s="20" t="s">
        <v>33</v>
      </c>
      <c r="E2" s="124" t="s">
        <v>36</v>
      </c>
      <c r="F2" s="125"/>
      <c r="G2" s="125"/>
      <c r="H2" s="125"/>
      <c r="I2" s="126"/>
      <c r="J2" s="31" t="s">
        <v>2</v>
      </c>
      <c r="K2" s="49" t="s">
        <v>45</v>
      </c>
      <c r="L2" s="86">
        <v>43525</v>
      </c>
      <c r="M2" s="66">
        <f t="shared" ref="M2:BX2" si="2">WORKDAY(L2,1)</f>
        <v>43528</v>
      </c>
      <c r="N2" s="66">
        <f t="shared" si="2"/>
        <v>43529</v>
      </c>
      <c r="O2" s="66">
        <f t="shared" si="2"/>
        <v>43530</v>
      </c>
      <c r="P2" s="66">
        <f t="shared" si="2"/>
        <v>43531</v>
      </c>
      <c r="Q2" s="66">
        <f t="shared" si="2"/>
        <v>43532</v>
      </c>
      <c r="R2" s="66">
        <f t="shared" si="2"/>
        <v>43535</v>
      </c>
      <c r="S2" s="66">
        <f t="shared" si="2"/>
        <v>43536</v>
      </c>
      <c r="T2" s="66">
        <f t="shared" si="2"/>
        <v>43537</v>
      </c>
      <c r="U2" s="66">
        <f t="shared" si="2"/>
        <v>43538</v>
      </c>
      <c r="V2" s="66">
        <f t="shared" si="2"/>
        <v>43539</v>
      </c>
      <c r="W2" s="66">
        <f t="shared" si="2"/>
        <v>43542</v>
      </c>
      <c r="X2" s="66">
        <f t="shared" si="2"/>
        <v>43543</v>
      </c>
      <c r="Y2" s="66">
        <f t="shared" si="2"/>
        <v>43544</v>
      </c>
      <c r="Z2" s="66">
        <f t="shared" si="2"/>
        <v>43545</v>
      </c>
      <c r="AA2" s="66">
        <f t="shared" si="2"/>
        <v>43546</v>
      </c>
      <c r="AB2" s="66">
        <f t="shared" si="2"/>
        <v>43549</v>
      </c>
      <c r="AC2" s="66">
        <f t="shared" si="2"/>
        <v>43550</v>
      </c>
      <c r="AD2" s="66">
        <f t="shared" si="2"/>
        <v>43551</v>
      </c>
      <c r="AE2" s="66">
        <f t="shared" si="2"/>
        <v>43552</v>
      </c>
      <c r="AF2" s="66">
        <f t="shared" si="2"/>
        <v>43553</v>
      </c>
      <c r="AG2" s="66">
        <f t="shared" si="2"/>
        <v>43556</v>
      </c>
      <c r="AH2" s="66">
        <f t="shared" si="2"/>
        <v>43557</v>
      </c>
      <c r="AI2" s="66">
        <f t="shared" si="2"/>
        <v>43558</v>
      </c>
      <c r="AJ2" s="66">
        <f t="shared" si="2"/>
        <v>43559</v>
      </c>
      <c r="AK2" s="66">
        <f t="shared" si="2"/>
        <v>43560</v>
      </c>
      <c r="AL2" s="66">
        <f t="shared" si="2"/>
        <v>43563</v>
      </c>
      <c r="AM2" s="66">
        <f t="shared" si="2"/>
        <v>43564</v>
      </c>
      <c r="AN2" s="66">
        <f t="shared" si="2"/>
        <v>43565</v>
      </c>
      <c r="AO2" s="66">
        <f t="shared" si="2"/>
        <v>43566</v>
      </c>
      <c r="AP2" s="66">
        <f t="shared" si="2"/>
        <v>43567</v>
      </c>
      <c r="AQ2" s="66">
        <f t="shared" si="2"/>
        <v>43570</v>
      </c>
      <c r="AR2" s="66">
        <f t="shared" si="2"/>
        <v>43571</v>
      </c>
      <c r="AS2" s="66">
        <f t="shared" si="2"/>
        <v>43572</v>
      </c>
      <c r="AT2" s="66">
        <f t="shared" si="2"/>
        <v>43573</v>
      </c>
      <c r="AU2" s="66">
        <f t="shared" si="2"/>
        <v>43574</v>
      </c>
      <c r="AV2" s="66">
        <f t="shared" si="2"/>
        <v>43577</v>
      </c>
      <c r="AW2" s="66">
        <f t="shared" si="2"/>
        <v>43578</v>
      </c>
      <c r="AX2" s="66">
        <f t="shared" si="2"/>
        <v>43579</v>
      </c>
      <c r="AY2" s="66">
        <f t="shared" si="2"/>
        <v>43580</v>
      </c>
      <c r="AZ2" s="66">
        <f t="shared" si="2"/>
        <v>43581</v>
      </c>
      <c r="BA2" s="66">
        <f t="shared" si="2"/>
        <v>43584</v>
      </c>
      <c r="BB2" s="66">
        <f t="shared" si="2"/>
        <v>43585</v>
      </c>
      <c r="BC2" s="66">
        <f t="shared" si="2"/>
        <v>43586</v>
      </c>
      <c r="BD2" s="66">
        <f t="shared" si="2"/>
        <v>43587</v>
      </c>
      <c r="BE2" s="66">
        <f t="shared" si="2"/>
        <v>43588</v>
      </c>
      <c r="BF2" s="66">
        <f t="shared" si="2"/>
        <v>43591</v>
      </c>
      <c r="BG2" s="66">
        <f t="shared" si="2"/>
        <v>43592</v>
      </c>
      <c r="BH2" s="66">
        <f t="shared" si="2"/>
        <v>43593</v>
      </c>
      <c r="BI2" s="66">
        <f t="shared" si="2"/>
        <v>43594</v>
      </c>
      <c r="BJ2" s="66">
        <f t="shared" si="2"/>
        <v>43595</v>
      </c>
      <c r="BK2" s="66">
        <f t="shared" si="2"/>
        <v>43598</v>
      </c>
      <c r="BL2" s="66">
        <f t="shared" si="2"/>
        <v>43599</v>
      </c>
      <c r="BM2" s="66">
        <f t="shared" si="2"/>
        <v>43600</v>
      </c>
      <c r="BN2" s="66">
        <f t="shared" si="2"/>
        <v>43601</v>
      </c>
      <c r="BO2" s="66">
        <f t="shared" si="2"/>
        <v>43602</v>
      </c>
      <c r="BP2" s="66">
        <f t="shared" si="2"/>
        <v>43605</v>
      </c>
      <c r="BQ2" s="66">
        <f t="shared" si="2"/>
        <v>43606</v>
      </c>
      <c r="BR2" s="66">
        <f t="shared" si="2"/>
        <v>43607</v>
      </c>
      <c r="BS2" s="66">
        <f t="shared" si="2"/>
        <v>43608</v>
      </c>
      <c r="BT2" s="66">
        <f t="shared" si="2"/>
        <v>43609</v>
      </c>
      <c r="BU2" s="66">
        <f t="shared" si="2"/>
        <v>43612</v>
      </c>
      <c r="BV2" s="66">
        <f t="shared" si="2"/>
        <v>43613</v>
      </c>
      <c r="BW2" s="66">
        <f t="shared" si="2"/>
        <v>43614</v>
      </c>
      <c r="BX2" s="66">
        <f t="shared" si="2"/>
        <v>43615</v>
      </c>
      <c r="BY2" s="66">
        <f t="shared" ref="BY2:CV2" si="3">WORKDAY(BX2,1)</f>
        <v>43616</v>
      </c>
      <c r="BZ2" s="66">
        <f t="shared" si="3"/>
        <v>43619</v>
      </c>
      <c r="CA2" s="66">
        <f t="shared" si="3"/>
        <v>43620</v>
      </c>
      <c r="CB2" s="66">
        <f t="shared" si="3"/>
        <v>43621</v>
      </c>
      <c r="CC2" s="66">
        <f t="shared" si="3"/>
        <v>43622</v>
      </c>
      <c r="CD2" s="66">
        <f t="shared" si="3"/>
        <v>43623</v>
      </c>
      <c r="CE2" s="66">
        <f t="shared" si="3"/>
        <v>43626</v>
      </c>
      <c r="CF2" s="66">
        <f t="shared" si="3"/>
        <v>43627</v>
      </c>
      <c r="CG2" s="66">
        <f t="shared" si="3"/>
        <v>43628</v>
      </c>
      <c r="CH2" s="66">
        <f t="shared" si="3"/>
        <v>43629</v>
      </c>
      <c r="CI2" s="66">
        <f t="shared" si="3"/>
        <v>43630</v>
      </c>
      <c r="CJ2" s="66">
        <f t="shared" si="3"/>
        <v>43633</v>
      </c>
      <c r="CK2" s="66">
        <f t="shared" si="3"/>
        <v>43634</v>
      </c>
      <c r="CL2" s="66">
        <f t="shared" si="3"/>
        <v>43635</v>
      </c>
      <c r="CM2" s="66">
        <f t="shared" si="3"/>
        <v>43636</v>
      </c>
      <c r="CN2" s="66">
        <f t="shared" si="3"/>
        <v>43637</v>
      </c>
      <c r="CO2" s="66">
        <f t="shared" si="3"/>
        <v>43640</v>
      </c>
      <c r="CP2" s="66">
        <f t="shared" si="3"/>
        <v>43641</v>
      </c>
      <c r="CQ2" s="66">
        <f t="shared" si="3"/>
        <v>43642</v>
      </c>
      <c r="CR2" s="66">
        <f t="shared" si="3"/>
        <v>43643</v>
      </c>
      <c r="CS2" s="66">
        <f t="shared" si="3"/>
        <v>43644</v>
      </c>
      <c r="CT2" s="66">
        <f t="shared" si="3"/>
        <v>43647</v>
      </c>
      <c r="CU2" s="66">
        <f t="shared" si="3"/>
        <v>43648</v>
      </c>
      <c r="CV2" s="66">
        <f t="shared" si="3"/>
        <v>43649</v>
      </c>
    </row>
    <row r="3" spans="1:100" s="26" customFormat="1" ht="12.75" customHeight="1" x14ac:dyDescent="0.25">
      <c r="A3" s="67" t="s">
        <v>64</v>
      </c>
      <c r="B3" s="68"/>
      <c r="C3" s="69">
        <v>2</v>
      </c>
      <c r="D3" s="70">
        <v>43581</v>
      </c>
      <c r="E3" s="17"/>
      <c r="F3" s="22"/>
      <c r="G3" s="127" t="s">
        <v>31</v>
      </c>
      <c r="H3" s="128"/>
      <c r="I3" s="23"/>
      <c r="J3" s="54">
        <f>WORKDAY(D3,0,B$30:B$221)</f>
        <v>43581</v>
      </c>
      <c r="K3" s="55">
        <f>IF(C3=0,J3,WORKDAY(D3,C3-1,B$30:B$221))</f>
        <v>43584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</row>
    <row r="4" spans="1:100" s="26" customFormat="1" ht="12.75" customHeight="1" x14ac:dyDescent="0.25">
      <c r="A4" s="67" t="s">
        <v>65</v>
      </c>
      <c r="B4" s="68"/>
      <c r="C4" s="69">
        <v>4</v>
      </c>
      <c r="D4" s="71"/>
      <c r="E4" s="80">
        <v>1</v>
      </c>
      <c r="F4" s="82" t="str">
        <f>IF(E4=1,"dag","dagen")</f>
        <v>dag</v>
      </c>
      <c r="G4" s="76" t="s">
        <v>16</v>
      </c>
      <c r="H4" s="77" t="s">
        <v>30</v>
      </c>
      <c r="I4" s="64" t="str">
        <f t="shared" ref="I4:I25" si="4">"van "&amp;A3</f>
        <v>van Voorbereidingen</v>
      </c>
      <c r="J4" s="56">
        <f t="shared" ref="J4:J25" si="5">WORKDAY(IF(E4&gt;0,IF(H4="begin",J3,K3),D4),IF(G4="voor",-E4,E4),B$30:B$221)</f>
        <v>43585</v>
      </c>
      <c r="K4" s="57">
        <f t="shared" ref="K4:K25" si="6">IF(D4+J4=0,0,WORKDAY(IF(J4&gt;0,J4,D4),C4-1,B$30:B$221))</f>
        <v>43588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</row>
    <row r="5" spans="1:100" s="26" customFormat="1" ht="12.75" customHeight="1" x14ac:dyDescent="0.25">
      <c r="A5" s="67" t="s">
        <v>66</v>
      </c>
      <c r="B5" s="68"/>
      <c r="C5" s="69">
        <v>5</v>
      </c>
      <c r="D5" s="71"/>
      <c r="E5" s="80">
        <v>1</v>
      </c>
      <c r="F5" s="82" t="str">
        <f t="shared" ref="F5:F25" si="7">IF(E5=1,"dag","dagen")</f>
        <v>dag</v>
      </c>
      <c r="G5" s="76" t="s">
        <v>55</v>
      </c>
      <c r="H5" s="77" t="s">
        <v>30</v>
      </c>
      <c r="I5" s="64" t="str">
        <f t="shared" si="4"/>
        <v>van Installeren</v>
      </c>
      <c r="J5" s="56">
        <f t="shared" si="5"/>
        <v>43587</v>
      </c>
      <c r="K5" s="57">
        <f t="shared" si="6"/>
        <v>43593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</row>
    <row r="6" spans="1:100" s="26" customFormat="1" ht="12.75" customHeight="1" x14ac:dyDescent="0.25">
      <c r="A6" s="67" t="s">
        <v>67</v>
      </c>
      <c r="B6" s="68"/>
      <c r="C6" s="69">
        <v>2</v>
      </c>
      <c r="D6" s="71"/>
      <c r="E6" s="80">
        <v>1</v>
      </c>
      <c r="F6" s="82" t="str">
        <f t="shared" si="7"/>
        <v>dag</v>
      </c>
      <c r="G6" s="76" t="s">
        <v>16</v>
      </c>
      <c r="H6" s="77" t="s">
        <v>30</v>
      </c>
      <c r="I6" s="64" t="str">
        <f t="shared" si="4"/>
        <v>van Testfase</v>
      </c>
      <c r="J6" s="56">
        <f t="shared" si="5"/>
        <v>43594</v>
      </c>
      <c r="K6" s="57">
        <f t="shared" si="6"/>
        <v>43595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</row>
    <row r="7" spans="1:100" s="26" customFormat="1" ht="12.75" customHeight="1" x14ac:dyDescent="0.25">
      <c r="A7" s="67"/>
      <c r="B7" s="68"/>
      <c r="C7" s="69"/>
      <c r="D7" s="71"/>
      <c r="E7" s="80"/>
      <c r="F7" s="82" t="str">
        <f t="shared" si="7"/>
        <v>dagen</v>
      </c>
      <c r="G7" s="76"/>
      <c r="H7" s="77"/>
      <c r="I7" s="64" t="str">
        <f t="shared" si="4"/>
        <v>van Oplevering</v>
      </c>
      <c r="J7" s="56">
        <f t="shared" si="5"/>
        <v>0</v>
      </c>
      <c r="K7" s="57">
        <f t="shared" si="6"/>
        <v>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</row>
    <row r="8" spans="1:100" s="26" customFormat="1" ht="12.75" customHeight="1" x14ac:dyDescent="0.25">
      <c r="A8" s="67"/>
      <c r="B8" s="68"/>
      <c r="C8" s="69"/>
      <c r="D8" s="71"/>
      <c r="E8" s="80"/>
      <c r="F8" s="82" t="str">
        <f t="shared" si="7"/>
        <v>dagen</v>
      </c>
      <c r="G8" s="76"/>
      <c r="H8" s="77"/>
      <c r="I8" s="64" t="str">
        <f t="shared" si="4"/>
        <v xml:space="preserve">van </v>
      </c>
      <c r="J8" s="56">
        <f t="shared" si="5"/>
        <v>0</v>
      </c>
      <c r="K8" s="57">
        <f t="shared" si="6"/>
        <v>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</row>
    <row r="9" spans="1:100" s="26" customFormat="1" ht="12.75" customHeight="1" x14ac:dyDescent="0.25">
      <c r="A9" s="67"/>
      <c r="B9" s="68"/>
      <c r="C9" s="69"/>
      <c r="D9" s="71"/>
      <c r="E9" s="80"/>
      <c r="F9" s="82" t="str">
        <f t="shared" si="7"/>
        <v>dagen</v>
      </c>
      <c r="G9" s="76"/>
      <c r="H9" s="77"/>
      <c r="I9" s="64" t="str">
        <f t="shared" si="4"/>
        <v xml:space="preserve">van </v>
      </c>
      <c r="J9" s="56">
        <f t="shared" si="5"/>
        <v>0</v>
      </c>
      <c r="K9" s="57">
        <f t="shared" si="6"/>
        <v>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</row>
    <row r="10" spans="1:100" s="26" customFormat="1" ht="12.75" customHeight="1" x14ac:dyDescent="0.25">
      <c r="A10" s="67"/>
      <c r="B10" s="68"/>
      <c r="C10" s="69"/>
      <c r="D10" s="71"/>
      <c r="E10" s="80"/>
      <c r="F10" s="82" t="str">
        <f t="shared" si="7"/>
        <v>dagen</v>
      </c>
      <c r="G10" s="76"/>
      <c r="H10" s="77"/>
      <c r="I10" s="64" t="str">
        <f t="shared" si="4"/>
        <v xml:space="preserve">van </v>
      </c>
      <c r="J10" s="56">
        <f t="shared" si="5"/>
        <v>0</v>
      </c>
      <c r="K10" s="57">
        <f t="shared" si="6"/>
        <v>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</row>
    <row r="11" spans="1:100" s="26" customFormat="1" ht="12.75" customHeight="1" x14ac:dyDescent="0.25">
      <c r="A11" s="67"/>
      <c r="B11" s="68"/>
      <c r="C11" s="69"/>
      <c r="D11" s="71"/>
      <c r="E11" s="80"/>
      <c r="F11" s="82" t="str">
        <f t="shared" si="7"/>
        <v>dagen</v>
      </c>
      <c r="G11" s="76"/>
      <c r="H11" s="77"/>
      <c r="I11" s="64" t="str">
        <f t="shared" si="4"/>
        <v xml:space="preserve">van </v>
      </c>
      <c r="J11" s="56">
        <f t="shared" si="5"/>
        <v>0</v>
      </c>
      <c r="K11" s="57">
        <f t="shared" si="6"/>
        <v>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</row>
    <row r="12" spans="1:100" s="26" customFormat="1" ht="12.75" customHeight="1" x14ac:dyDescent="0.25">
      <c r="A12" s="67"/>
      <c r="B12" s="68"/>
      <c r="C12" s="69"/>
      <c r="D12" s="71"/>
      <c r="E12" s="80"/>
      <c r="F12" s="82" t="str">
        <f t="shared" si="7"/>
        <v>dagen</v>
      </c>
      <c r="G12" s="76"/>
      <c r="H12" s="77"/>
      <c r="I12" s="64" t="str">
        <f t="shared" si="4"/>
        <v xml:space="preserve">van </v>
      </c>
      <c r="J12" s="56">
        <f t="shared" si="5"/>
        <v>0</v>
      </c>
      <c r="K12" s="57">
        <f t="shared" si="6"/>
        <v>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</row>
    <row r="13" spans="1:100" s="26" customFormat="1" ht="12.75" customHeight="1" x14ac:dyDescent="0.25">
      <c r="A13" s="67"/>
      <c r="B13" s="68"/>
      <c r="C13" s="69"/>
      <c r="D13" s="71"/>
      <c r="E13" s="80"/>
      <c r="F13" s="82" t="str">
        <f t="shared" si="7"/>
        <v>dagen</v>
      </c>
      <c r="G13" s="76"/>
      <c r="H13" s="77"/>
      <c r="I13" s="64" t="str">
        <f t="shared" si="4"/>
        <v xml:space="preserve">van </v>
      </c>
      <c r="J13" s="56">
        <f t="shared" si="5"/>
        <v>0</v>
      </c>
      <c r="K13" s="57">
        <f t="shared" si="6"/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spans="1:100" s="26" customFormat="1" ht="12.75" customHeight="1" x14ac:dyDescent="0.25">
      <c r="A14" s="67"/>
      <c r="B14" s="68"/>
      <c r="C14" s="69"/>
      <c r="D14" s="71"/>
      <c r="E14" s="80"/>
      <c r="F14" s="82" t="str">
        <f t="shared" si="7"/>
        <v>dagen</v>
      </c>
      <c r="G14" s="76"/>
      <c r="H14" s="77"/>
      <c r="I14" s="64" t="str">
        <f t="shared" si="4"/>
        <v xml:space="preserve">van </v>
      </c>
      <c r="J14" s="56">
        <f t="shared" si="5"/>
        <v>0</v>
      </c>
      <c r="K14" s="57">
        <f t="shared" si="6"/>
        <v>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</row>
    <row r="15" spans="1:100" s="26" customFormat="1" ht="12.75" customHeight="1" x14ac:dyDescent="0.25">
      <c r="A15" s="67"/>
      <c r="B15" s="68"/>
      <c r="C15" s="69"/>
      <c r="D15" s="71"/>
      <c r="E15" s="80"/>
      <c r="F15" s="82" t="str">
        <f t="shared" si="7"/>
        <v>dagen</v>
      </c>
      <c r="G15" s="76"/>
      <c r="H15" s="77"/>
      <c r="I15" s="64" t="str">
        <f t="shared" si="4"/>
        <v xml:space="preserve">van </v>
      </c>
      <c r="J15" s="56">
        <f t="shared" si="5"/>
        <v>0</v>
      </c>
      <c r="K15" s="57">
        <f t="shared" si="6"/>
        <v>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</row>
    <row r="16" spans="1:100" s="26" customFormat="1" ht="12.75" customHeight="1" x14ac:dyDescent="0.25">
      <c r="A16" s="67"/>
      <c r="B16" s="68"/>
      <c r="C16" s="69"/>
      <c r="D16" s="71"/>
      <c r="E16" s="80"/>
      <c r="F16" s="82" t="str">
        <f t="shared" si="7"/>
        <v>dagen</v>
      </c>
      <c r="G16" s="76"/>
      <c r="H16" s="77"/>
      <c r="I16" s="64" t="str">
        <f t="shared" si="4"/>
        <v xml:space="preserve">van </v>
      </c>
      <c r="J16" s="56">
        <f t="shared" si="5"/>
        <v>0</v>
      </c>
      <c r="K16" s="57">
        <f t="shared" si="6"/>
        <v>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</row>
    <row r="17" spans="1:100" s="26" customFormat="1" ht="12.75" customHeight="1" x14ac:dyDescent="0.25">
      <c r="A17" s="67"/>
      <c r="B17" s="68"/>
      <c r="C17" s="69"/>
      <c r="D17" s="71"/>
      <c r="E17" s="80"/>
      <c r="F17" s="82" t="str">
        <f t="shared" si="7"/>
        <v>dagen</v>
      </c>
      <c r="G17" s="76"/>
      <c r="H17" s="77"/>
      <c r="I17" s="64" t="str">
        <f t="shared" si="4"/>
        <v xml:space="preserve">van </v>
      </c>
      <c r="J17" s="56">
        <f t="shared" si="5"/>
        <v>0</v>
      </c>
      <c r="K17" s="57">
        <f t="shared" si="6"/>
        <v>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</row>
    <row r="18" spans="1:100" s="26" customFormat="1" ht="12.75" customHeight="1" x14ac:dyDescent="0.25">
      <c r="A18" s="67"/>
      <c r="B18" s="68"/>
      <c r="C18" s="69"/>
      <c r="D18" s="71"/>
      <c r="E18" s="80"/>
      <c r="F18" s="82" t="str">
        <f t="shared" si="7"/>
        <v>dagen</v>
      </c>
      <c r="G18" s="76"/>
      <c r="H18" s="77"/>
      <c r="I18" s="64" t="str">
        <f t="shared" si="4"/>
        <v xml:space="preserve">van </v>
      </c>
      <c r="J18" s="56">
        <f t="shared" si="5"/>
        <v>0</v>
      </c>
      <c r="K18" s="57">
        <f t="shared" si="6"/>
        <v>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</row>
    <row r="19" spans="1:100" s="26" customFormat="1" ht="12.75" customHeight="1" x14ac:dyDescent="0.25">
      <c r="A19" s="67"/>
      <c r="B19" s="68"/>
      <c r="C19" s="69"/>
      <c r="D19" s="71"/>
      <c r="E19" s="80"/>
      <c r="F19" s="82" t="str">
        <f t="shared" si="7"/>
        <v>dagen</v>
      </c>
      <c r="G19" s="76"/>
      <c r="H19" s="77"/>
      <c r="I19" s="64" t="str">
        <f t="shared" si="4"/>
        <v xml:space="preserve">van </v>
      </c>
      <c r="J19" s="56">
        <f t="shared" si="5"/>
        <v>0</v>
      </c>
      <c r="K19" s="57">
        <f t="shared" si="6"/>
        <v>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</row>
    <row r="20" spans="1:100" s="26" customFormat="1" ht="12.75" customHeight="1" x14ac:dyDescent="0.25">
      <c r="A20" s="67"/>
      <c r="B20" s="68"/>
      <c r="C20" s="69"/>
      <c r="D20" s="71"/>
      <c r="E20" s="80"/>
      <c r="F20" s="82" t="str">
        <f t="shared" si="7"/>
        <v>dagen</v>
      </c>
      <c r="G20" s="76"/>
      <c r="H20" s="77"/>
      <c r="I20" s="64" t="str">
        <f t="shared" si="4"/>
        <v xml:space="preserve">van </v>
      </c>
      <c r="J20" s="56">
        <f t="shared" si="5"/>
        <v>0</v>
      </c>
      <c r="K20" s="57">
        <f t="shared" si="6"/>
        <v>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</row>
    <row r="21" spans="1:100" s="26" customFormat="1" ht="12.75" customHeight="1" x14ac:dyDescent="0.25">
      <c r="A21" s="67"/>
      <c r="B21" s="68"/>
      <c r="C21" s="69"/>
      <c r="D21" s="71"/>
      <c r="E21" s="80"/>
      <c r="F21" s="82" t="str">
        <f t="shared" si="7"/>
        <v>dagen</v>
      </c>
      <c r="G21" s="76"/>
      <c r="H21" s="77"/>
      <c r="I21" s="64" t="str">
        <f t="shared" si="4"/>
        <v xml:space="preserve">van </v>
      </c>
      <c r="J21" s="56">
        <f t="shared" si="5"/>
        <v>0</v>
      </c>
      <c r="K21" s="57">
        <f t="shared" si="6"/>
        <v>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</row>
    <row r="22" spans="1:100" s="26" customFormat="1" ht="12.75" customHeight="1" x14ac:dyDescent="0.25">
      <c r="A22" s="67"/>
      <c r="B22" s="68"/>
      <c r="C22" s="69"/>
      <c r="D22" s="71"/>
      <c r="E22" s="80"/>
      <c r="F22" s="82" t="str">
        <f t="shared" si="7"/>
        <v>dagen</v>
      </c>
      <c r="G22" s="76"/>
      <c r="H22" s="77"/>
      <c r="I22" s="64" t="str">
        <f t="shared" si="4"/>
        <v xml:space="preserve">van </v>
      </c>
      <c r="J22" s="56">
        <f t="shared" si="5"/>
        <v>0</v>
      </c>
      <c r="K22" s="57">
        <f t="shared" si="6"/>
        <v>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</row>
    <row r="23" spans="1:100" s="26" customFormat="1" ht="12.75" customHeight="1" x14ac:dyDescent="0.25">
      <c r="A23" s="67"/>
      <c r="B23" s="68"/>
      <c r="C23" s="69"/>
      <c r="D23" s="71"/>
      <c r="E23" s="80"/>
      <c r="F23" s="82" t="str">
        <f t="shared" si="7"/>
        <v>dagen</v>
      </c>
      <c r="G23" s="76"/>
      <c r="H23" s="77"/>
      <c r="I23" s="64" t="str">
        <f t="shared" si="4"/>
        <v xml:space="preserve">van </v>
      </c>
      <c r="J23" s="56">
        <f t="shared" si="5"/>
        <v>0</v>
      </c>
      <c r="K23" s="57">
        <f t="shared" si="6"/>
        <v>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</row>
    <row r="24" spans="1:100" s="26" customFormat="1" ht="12.75" customHeight="1" x14ac:dyDescent="0.25">
      <c r="A24" s="67"/>
      <c r="B24" s="68"/>
      <c r="C24" s="69"/>
      <c r="D24" s="71"/>
      <c r="E24" s="80"/>
      <c r="F24" s="82" t="str">
        <f t="shared" si="7"/>
        <v>dagen</v>
      </c>
      <c r="G24" s="76"/>
      <c r="H24" s="77"/>
      <c r="I24" s="64" t="str">
        <f t="shared" si="4"/>
        <v xml:space="preserve">van </v>
      </c>
      <c r="J24" s="56">
        <f t="shared" si="5"/>
        <v>0</v>
      </c>
      <c r="K24" s="57">
        <f t="shared" si="6"/>
        <v>0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</row>
    <row r="25" spans="1:100" s="18" customFormat="1" ht="12.75" customHeight="1" x14ac:dyDescent="0.25">
      <c r="A25" s="72"/>
      <c r="B25" s="73"/>
      <c r="C25" s="74"/>
      <c r="D25" s="75"/>
      <c r="E25" s="81"/>
      <c r="F25" s="83" t="str">
        <f t="shared" si="7"/>
        <v>dagen</v>
      </c>
      <c r="G25" s="78"/>
      <c r="H25" s="79"/>
      <c r="I25" s="65" t="str">
        <f t="shared" si="4"/>
        <v xml:space="preserve">van </v>
      </c>
      <c r="J25" s="58">
        <f t="shared" si="5"/>
        <v>0</v>
      </c>
      <c r="K25" s="59">
        <f t="shared" si="6"/>
        <v>0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</row>
    <row r="26" spans="1:100" ht="12.75" customHeight="1" x14ac:dyDescent="0.25">
      <c r="C26" s="50" t="s">
        <v>49</v>
      </c>
      <c r="D26" s="89" t="s">
        <v>49</v>
      </c>
      <c r="E26" s="90" t="s">
        <v>49</v>
      </c>
      <c r="F26" s="91"/>
      <c r="G26" s="92" t="s">
        <v>50</v>
      </c>
      <c r="H26" s="93" t="s">
        <v>50</v>
      </c>
      <c r="I26" s="94"/>
      <c r="J26" s="52"/>
      <c r="K26" s="52"/>
      <c r="L26" s="85" t="s">
        <v>48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1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</row>
    <row r="27" spans="1:100" ht="12.75" customHeight="1" x14ac:dyDescent="0.25">
      <c r="A27" s="111" t="s">
        <v>29</v>
      </c>
      <c r="B27" s="112"/>
      <c r="C27" s="29"/>
      <c r="D27" s="113" t="s">
        <v>58</v>
      </c>
      <c r="E27" s="114"/>
      <c r="F27" s="114"/>
      <c r="G27" s="114"/>
      <c r="H27" s="95"/>
      <c r="I27" s="96"/>
      <c r="J27" s="30"/>
      <c r="K27" s="3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1:100" ht="12.75" customHeight="1" x14ac:dyDescent="0.25">
      <c r="A28" s="109" t="s">
        <v>57</v>
      </c>
      <c r="B28" s="110"/>
      <c r="C28" s="26"/>
      <c r="D28" s="115" t="s">
        <v>59</v>
      </c>
      <c r="E28" s="116"/>
      <c r="F28" s="116"/>
      <c r="G28" s="116"/>
      <c r="H28" s="97" t="s">
        <v>41</v>
      </c>
      <c r="I28" s="98"/>
      <c r="Z28" s="33"/>
      <c r="AA28" s="33"/>
      <c r="AB28" s="33"/>
    </row>
    <row r="29" spans="1:100" ht="12.75" customHeight="1" x14ac:dyDescent="0.25">
      <c r="A29" s="87" t="s">
        <v>35</v>
      </c>
      <c r="B29" s="88">
        <v>2019</v>
      </c>
      <c r="D29" s="120" t="s">
        <v>60</v>
      </c>
      <c r="E29" s="121"/>
      <c r="F29" s="121"/>
      <c r="G29" s="121"/>
      <c r="H29" s="131" t="s">
        <v>44</v>
      </c>
      <c r="I29" s="131"/>
      <c r="Z29" s="33"/>
      <c r="AA29" s="33"/>
      <c r="AB29" s="33"/>
    </row>
    <row r="30" spans="1:100" ht="12.75" customHeight="1" x14ac:dyDescent="0.25">
      <c r="A30" s="35" t="s">
        <v>4</v>
      </c>
      <c r="B30" s="62">
        <f>DATE(B29,1,1)</f>
        <v>43466</v>
      </c>
      <c r="D30" s="120" t="s">
        <v>37</v>
      </c>
      <c r="E30" s="121"/>
      <c r="F30" s="121"/>
      <c r="G30" s="121"/>
      <c r="H30" s="132" t="s">
        <v>44</v>
      </c>
      <c r="I30" s="132"/>
    </row>
    <row r="31" spans="1:100" ht="12.75" customHeight="1" x14ac:dyDescent="0.25">
      <c r="A31" s="35" t="s">
        <v>5</v>
      </c>
      <c r="B31" s="62">
        <f>IF(COUNTIF(H$29,"*vrije*")=1,B34-48,0)</f>
        <v>43528</v>
      </c>
      <c r="D31" s="38" t="s">
        <v>39</v>
      </c>
      <c r="E31" s="16"/>
      <c r="F31" s="16"/>
      <c r="G31" s="16"/>
      <c r="H31" s="129" t="s">
        <v>43</v>
      </c>
      <c r="I31" s="130"/>
      <c r="Z31" s="33"/>
    </row>
    <row r="32" spans="1:100" ht="12.75" customHeight="1" x14ac:dyDescent="0.25">
      <c r="A32" s="35" t="s">
        <v>5</v>
      </c>
      <c r="B32" s="62">
        <f>IF(COUNTIF(H$29,"*vrije*")=1,B34-47,0)</f>
        <v>43529</v>
      </c>
      <c r="D32" s="38" t="s">
        <v>38</v>
      </c>
      <c r="E32" s="16"/>
      <c r="F32" s="16"/>
      <c r="G32" s="16"/>
      <c r="H32" s="129" t="s">
        <v>43</v>
      </c>
      <c r="I32" s="130"/>
      <c r="Z32" s="33"/>
    </row>
    <row r="33" spans="1:25" ht="12.75" customHeight="1" x14ac:dyDescent="0.25">
      <c r="A33" s="35" t="s">
        <v>37</v>
      </c>
      <c r="B33" s="62">
        <f>IF(COUNTIF(H$30,"*vrije*")=1,B34-2,0)</f>
        <v>43574</v>
      </c>
      <c r="D33" s="38" t="s">
        <v>10</v>
      </c>
      <c r="E33" s="16"/>
      <c r="F33" s="16"/>
      <c r="G33" s="16"/>
      <c r="H33" s="129" t="s">
        <v>44</v>
      </c>
      <c r="I33" s="130"/>
    </row>
    <row r="34" spans="1:25" ht="12.75" customHeight="1" x14ac:dyDescent="0.25">
      <c r="A34" s="35" t="s">
        <v>6</v>
      </c>
      <c r="B34" s="62">
        <f>FIXED(("4/"&amp;B29)/7+MOD(MOD(B29,19)*19-7,30)*14%,0)*7-6</f>
        <v>43576</v>
      </c>
      <c r="D34" s="38" t="s">
        <v>40</v>
      </c>
      <c r="E34" s="16"/>
      <c r="F34" s="16"/>
      <c r="G34" s="16"/>
      <c r="H34" s="129" t="s">
        <v>43</v>
      </c>
      <c r="I34" s="130"/>
      <c r="Y34" s="21"/>
    </row>
    <row r="35" spans="1:25" ht="12.75" customHeight="1" x14ac:dyDescent="0.25">
      <c r="A35" s="35" t="s">
        <v>7</v>
      </c>
      <c r="B35" s="62">
        <f>B34+1</f>
        <v>43577</v>
      </c>
      <c r="D35" s="38" t="s">
        <v>42</v>
      </c>
      <c r="E35" s="16"/>
      <c r="F35" s="16"/>
      <c r="G35" s="16"/>
      <c r="H35" s="133" t="s">
        <v>44</v>
      </c>
      <c r="I35" s="133"/>
      <c r="Y35" s="21"/>
    </row>
    <row r="36" spans="1:25" ht="12.75" customHeight="1" x14ac:dyDescent="0.25">
      <c r="A36" s="35" t="str">
        <f>IF(B29&gt;2013,"Koningsdag","Koninginnedag")</f>
        <v>Koningsdag</v>
      </c>
      <c r="B36" s="62">
        <f>IF(WEEKDAY(DATE(B29,4,IF(B29&gt;2013,27,30)))=1,DATE(B29,4,IF(B29&gt;2013,26,29)),DATE(B29,4,IF(B29&gt;2013,27,30)))</f>
        <v>43582</v>
      </c>
      <c r="D36" s="39" t="s">
        <v>14</v>
      </c>
      <c r="E36" s="40"/>
      <c r="F36" s="40"/>
      <c r="G36" s="40"/>
      <c r="H36" s="129" t="s">
        <v>43</v>
      </c>
      <c r="I36" s="130"/>
      <c r="Y36" s="21"/>
    </row>
    <row r="37" spans="1:25" ht="12.75" customHeight="1" x14ac:dyDescent="0.25">
      <c r="A37" s="35" t="str">
        <f>"Vrijdag na "&amp;IF(B29&gt;2013,"Koningsdag","Koninginnedag")</f>
        <v>Vrijdag na Koningsdag</v>
      </c>
      <c r="B37" s="62">
        <f>IF(COUNTIF(H$31,"*vrije*")=1,IF(WEEKDAY(B36)=5,B36+1,0),0)</f>
        <v>0</v>
      </c>
      <c r="F37" s="34"/>
      <c r="G37" s="36"/>
      <c r="H37" s="36"/>
    </row>
    <row r="38" spans="1:25" ht="12.75" customHeight="1" x14ac:dyDescent="0.25">
      <c r="A38" s="35" t="s">
        <v>10</v>
      </c>
      <c r="B38" s="62">
        <f>IF(COUNTIF(H$33,"*vrije*")=1,IF(MOD(B29,5)=0,DATE(B29,5,5),0),0)</f>
        <v>0</v>
      </c>
      <c r="F38" s="34"/>
      <c r="G38" s="36"/>
      <c r="H38" s="36"/>
    </row>
    <row r="39" spans="1:25" ht="12.75" customHeight="1" x14ac:dyDescent="0.25">
      <c r="A39" s="35" t="s">
        <v>38</v>
      </c>
      <c r="B39" s="62">
        <f>IF(COUNTIF(H$32,"*vrije*")=1,DATE(B29,5,5),0)</f>
        <v>0</v>
      </c>
      <c r="F39" s="34"/>
      <c r="G39" s="36"/>
      <c r="H39" s="36"/>
    </row>
    <row r="40" spans="1:25" s="33" customFormat="1" ht="12.75" customHeight="1" x14ac:dyDescent="0.25">
      <c r="A40" s="35" t="s">
        <v>40</v>
      </c>
      <c r="B40" s="62">
        <f>IF(COUNTIF(H$34,"*vrije*")=1,IF(WEEKDAY(DATE(B29,5,5))=5,DATE(B29,5,6),0),0)</f>
        <v>0</v>
      </c>
      <c r="C40" s="31"/>
      <c r="D40" s="30"/>
      <c r="F40" s="29"/>
      <c r="G40" s="32"/>
      <c r="H40" s="32"/>
      <c r="I40" s="31"/>
    </row>
    <row r="41" spans="1:25" s="33" customFormat="1" ht="12.75" customHeight="1" x14ac:dyDescent="0.25">
      <c r="A41" s="35" t="s">
        <v>8</v>
      </c>
      <c r="B41" s="62">
        <f>B34+39</f>
        <v>43615</v>
      </c>
      <c r="C41" s="31"/>
      <c r="D41" s="30"/>
      <c r="F41" s="29"/>
      <c r="G41" s="32"/>
      <c r="H41" s="32"/>
      <c r="I41" s="31"/>
    </row>
    <row r="42" spans="1:25" s="33" customFormat="1" ht="12.75" customHeight="1" x14ac:dyDescent="0.25">
      <c r="A42" s="35" t="s">
        <v>42</v>
      </c>
      <c r="B42" s="62">
        <f>IF(COUNTIF(H$35,"*vrije*")=1,B34+40,0)</f>
        <v>43616</v>
      </c>
      <c r="C42" s="31"/>
      <c r="D42" s="30"/>
      <c r="F42" s="29"/>
      <c r="G42" s="32"/>
      <c r="H42" s="32"/>
      <c r="I42" s="31"/>
    </row>
    <row r="43" spans="1:25" s="33" customFormat="1" ht="12.75" customHeight="1" x14ac:dyDescent="0.25">
      <c r="A43" s="35" t="s">
        <v>9</v>
      </c>
      <c r="B43" s="62">
        <f>B34+50</f>
        <v>43626</v>
      </c>
      <c r="C43" s="31"/>
      <c r="D43" s="30"/>
      <c r="F43" s="29"/>
      <c r="G43" s="32"/>
      <c r="H43" s="32"/>
      <c r="I43" s="31"/>
    </row>
    <row r="44" spans="1:25" s="33" customFormat="1" ht="12.75" customHeight="1" x14ac:dyDescent="0.25">
      <c r="A44" s="35" t="s">
        <v>11</v>
      </c>
      <c r="B44" s="60"/>
      <c r="C44" s="31"/>
      <c r="D44" s="30"/>
      <c r="F44" s="29"/>
      <c r="G44" s="32"/>
      <c r="H44" s="32"/>
      <c r="I44" s="31"/>
    </row>
    <row r="45" spans="1:25" s="33" customFormat="1" ht="12.75" customHeight="1" x14ac:dyDescent="0.25">
      <c r="A45" s="35" t="s">
        <v>11</v>
      </c>
      <c r="B45" s="60"/>
      <c r="C45" s="31"/>
      <c r="D45" s="30"/>
      <c r="F45" s="29"/>
      <c r="G45" s="32"/>
      <c r="H45" s="32"/>
      <c r="I45" s="31"/>
    </row>
    <row r="46" spans="1:25" s="33" customFormat="1" ht="12.75" customHeight="1" x14ac:dyDescent="0.25">
      <c r="A46" s="35" t="s">
        <v>11</v>
      </c>
      <c r="B46" s="60"/>
      <c r="C46" s="31"/>
      <c r="D46" s="30"/>
      <c r="F46" s="29"/>
      <c r="G46" s="32"/>
      <c r="H46" s="32"/>
      <c r="I46" s="31"/>
    </row>
    <row r="47" spans="1:25" ht="12.75" customHeight="1" x14ac:dyDescent="0.25">
      <c r="A47" s="35" t="s">
        <v>11</v>
      </c>
      <c r="B47" s="60"/>
    </row>
    <row r="48" spans="1:25" ht="12.75" customHeight="1" x14ac:dyDescent="0.25">
      <c r="A48" s="35" t="s">
        <v>11</v>
      </c>
      <c r="B48" s="60"/>
    </row>
    <row r="49" spans="1:8" ht="12.75" customHeight="1" x14ac:dyDescent="0.25">
      <c r="A49" s="35" t="s">
        <v>11</v>
      </c>
      <c r="B49" s="60"/>
    </row>
    <row r="50" spans="1:8" ht="12.75" customHeight="1" x14ac:dyDescent="0.25">
      <c r="A50" s="35" t="s">
        <v>11</v>
      </c>
      <c r="B50" s="60"/>
    </row>
    <row r="51" spans="1:8" ht="12.75" customHeight="1" x14ac:dyDescent="0.25">
      <c r="A51" s="35" t="s">
        <v>11</v>
      </c>
      <c r="B51" s="60"/>
    </row>
    <row r="52" spans="1:8" ht="12.75" customHeight="1" x14ac:dyDescent="0.25">
      <c r="A52" s="35" t="s">
        <v>11</v>
      </c>
      <c r="B52" s="60"/>
    </row>
    <row r="53" spans="1:8" ht="12.75" customHeight="1" x14ac:dyDescent="0.25">
      <c r="A53" s="35" t="s">
        <v>11</v>
      </c>
      <c r="B53" s="60"/>
    </row>
    <row r="54" spans="1:8" ht="12.75" customHeight="1" x14ac:dyDescent="0.25">
      <c r="A54" s="35" t="s">
        <v>11</v>
      </c>
      <c r="B54" s="60"/>
    </row>
    <row r="55" spans="1:8" ht="12.75" customHeight="1" x14ac:dyDescent="0.25">
      <c r="A55" s="35" t="s">
        <v>11</v>
      </c>
      <c r="B55" s="60"/>
    </row>
    <row r="56" spans="1:8" ht="12.75" customHeight="1" x14ac:dyDescent="0.25">
      <c r="A56" s="35" t="s">
        <v>11</v>
      </c>
      <c r="B56" s="60"/>
    </row>
    <row r="57" spans="1:8" ht="12.75" customHeight="1" x14ac:dyDescent="0.25">
      <c r="A57" s="35" t="s">
        <v>11</v>
      </c>
      <c r="B57" s="60"/>
    </row>
    <row r="58" spans="1:8" ht="12.75" customHeight="1" x14ac:dyDescent="0.25">
      <c r="A58" s="35" t="s">
        <v>11</v>
      </c>
      <c r="B58" s="60"/>
    </row>
    <row r="59" spans="1:8" ht="12.75" customHeight="1" x14ac:dyDescent="0.25">
      <c r="A59" s="35" t="s">
        <v>11</v>
      </c>
      <c r="B59" s="60"/>
    </row>
    <row r="60" spans="1:8" ht="12.75" customHeight="1" x14ac:dyDescent="0.25">
      <c r="A60" s="35" t="s">
        <v>11</v>
      </c>
      <c r="B60" s="60"/>
      <c r="F60" s="34"/>
      <c r="G60" s="36"/>
      <c r="H60" s="36"/>
    </row>
    <row r="61" spans="1:8" ht="12.75" customHeight="1" x14ac:dyDescent="0.25">
      <c r="A61" s="35" t="s">
        <v>11</v>
      </c>
      <c r="B61" s="60"/>
      <c r="F61" s="34"/>
      <c r="G61" s="36"/>
      <c r="H61" s="36"/>
    </row>
    <row r="62" spans="1:8" ht="12.75" customHeight="1" x14ac:dyDescent="0.25">
      <c r="A62" s="35" t="s">
        <v>11</v>
      </c>
      <c r="B62" s="60"/>
      <c r="F62" s="34"/>
      <c r="G62" s="36"/>
      <c r="H62" s="36"/>
    </row>
    <row r="63" spans="1:8" ht="12.75" customHeight="1" x14ac:dyDescent="0.25">
      <c r="A63" s="35" t="s">
        <v>11</v>
      </c>
      <c r="B63" s="60"/>
    </row>
    <row r="64" spans="1:8" ht="12.75" customHeight="1" x14ac:dyDescent="0.25">
      <c r="A64" s="35" t="s">
        <v>15</v>
      </c>
      <c r="B64" s="60"/>
    </row>
    <row r="65" spans="1:2" ht="12.75" customHeight="1" x14ac:dyDescent="0.25">
      <c r="A65" s="35" t="s">
        <v>15</v>
      </c>
      <c r="B65" s="60"/>
    </row>
    <row r="66" spans="1:2" ht="12.75" customHeight="1" x14ac:dyDescent="0.25">
      <c r="A66" s="35" t="s">
        <v>15</v>
      </c>
      <c r="B66" s="60"/>
    </row>
    <row r="67" spans="1:2" ht="12.75" customHeight="1" x14ac:dyDescent="0.25">
      <c r="A67" s="35" t="s">
        <v>15</v>
      </c>
      <c r="B67" s="60"/>
    </row>
    <row r="68" spans="1:2" ht="12.75" customHeight="1" x14ac:dyDescent="0.25">
      <c r="A68" s="35" t="s">
        <v>15</v>
      </c>
      <c r="B68" s="60"/>
    </row>
    <row r="69" spans="1:2" ht="12.75" customHeight="1" x14ac:dyDescent="0.25">
      <c r="A69" s="35" t="s">
        <v>15</v>
      </c>
      <c r="B69" s="60"/>
    </row>
    <row r="70" spans="1:2" ht="12.75" customHeight="1" x14ac:dyDescent="0.25">
      <c r="A70" s="35" t="s">
        <v>15</v>
      </c>
      <c r="B70" s="60"/>
    </row>
    <row r="71" spans="1:2" ht="12.75" customHeight="1" x14ac:dyDescent="0.25">
      <c r="A71" s="35" t="s">
        <v>15</v>
      </c>
      <c r="B71" s="60"/>
    </row>
    <row r="72" spans="1:2" ht="12.75" customHeight="1" x14ac:dyDescent="0.25">
      <c r="A72" s="35" t="s">
        <v>15</v>
      </c>
      <c r="B72" s="60"/>
    </row>
    <row r="73" spans="1:2" ht="12.75" customHeight="1" x14ac:dyDescent="0.25">
      <c r="A73" s="35" t="s">
        <v>15</v>
      </c>
      <c r="B73" s="60"/>
    </row>
    <row r="74" spans="1:2" ht="12.75" customHeight="1" x14ac:dyDescent="0.25">
      <c r="A74" s="35" t="s">
        <v>15</v>
      </c>
      <c r="B74" s="60"/>
    </row>
    <row r="75" spans="1:2" ht="12.75" customHeight="1" x14ac:dyDescent="0.25">
      <c r="A75" s="35" t="s">
        <v>15</v>
      </c>
      <c r="B75" s="60"/>
    </row>
    <row r="76" spans="1:2" ht="12.75" customHeight="1" x14ac:dyDescent="0.25">
      <c r="A76" s="35" t="s">
        <v>15</v>
      </c>
      <c r="B76" s="60"/>
    </row>
    <row r="77" spans="1:2" ht="12.75" customHeight="1" x14ac:dyDescent="0.25">
      <c r="A77" s="35" t="s">
        <v>15</v>
      </c>
      <c r="B77" s="60"/>
    </row>
    <row r="78" spans="1:2" ht="12.75" customHeight="1" x14ac:dyDescent="0.25">
      <c r="A78" s="35" t="s">
        <v>15</v>
      </c>
      <c r="B78" s="60"/>
    </row>
    <row r="79" spans="1:2" ht="12.75" customHeight="1" x14ac:dyDescent="0.25">
      <c r="A79" s="35" t="s">
        <v>15</v>
      </c>
      <c r="B79" s="60"/>
    </row>
    <row r="80" spans="1:2" ht="12.75" customHeight="1" x14ac:dyDescent="0.25">
      <c r="A80" s="35" t="s">
        <v>15</v>
      </c>
      <c r="B80" s="60"/>
    </row>
    <row r="81" spans="1:4" ht="12.75" customHeight="1" x14ac:dyDescent="0.25">
      <c r="A81" s="35" t="s">
        <v>15</v>
      </c>
      <c r="B81" s="60"/>
    </row>
    <row r="82" spans="1:4" ht="12.75" customHeight="1" x14ac:dyDescent="0.25">
      <c r="A82" s="35" t="s">
        <v>15</v>
      </c>
      <c r="B82" s="60"/>
    </row>
    <row r="83" spans="1:4" ht="12.75" customHeight="1" x14ac:dyDescent="0.25">
      <c r="A83" s="35" t="s">
        <v>15</v>
      </c>
      <c r="B83" s="60"/>
    </row>
    <row r="84" spans="1:4" ht="12.75" customHeight="1" x14ac:dyDescent="0.25">
      <c r="A84" s="35" t="s">
        <v>15</v>
      </c>
      <c r="B84" s="60"/>
      <c r="D84" s="36"/>
    </row>
    <row r="85" spans="1:4" ht="12.75" customHeight="1" x14ac:dyDescent="0.25">
      <c r="A85" s="35" t="s">
        <v>15</v>
      </c>
      <c r="B85" s="60"/>
      <c r="D85" s="36"/>
    </row>
    <row r="86" spans="1:4" ht="12.75" customHeight="1" x14ac:dyDescent="0.25">
      <c r="A86" s="35" t="s">
        <v>15</v>
      </c>
      <c r="B86" s="60"/>
      <c r="D86" s="36"/>
    </row>
    <row r="87" spans="1:4" ht="12.75" customHeight="1" x14ac:dyDescent="0.25">
      <c r="A87" s="35" t="s">
        <v>15</v>
      </c>
      <c r="B87" s="60"/>
    </row>
    <row r="88" spans="1:4" ht="12.75" customHeight="1" x14ac:dyDescent="0.25">
      <c r="A88" s="35" t="s">
        <v>15</v>
      </c>
      <c r="B88" s="60"/>
    </row>
    <row r="89" spans="1:4" ht="12.75" customHeight="1" x14ac:dyDescent="0.25">
      <c r="A89" s="35" t="s">
        <v>15</v>
      </c>
      <c r="B89" s="60"/>
    </row>
    <row r="90" spans="1:4" ht="12.75" customHeight="1" x14ac:dyDescent="0.25">
      <c r="A90" s="35" t="s">
        <v>15</v>
      </c>
      <c r="B90" s="60"/>
    </row>
    <row r="91" spans="1:4" ht="12.75" customHeight="1" x14ac:dyDescent="0.25">
      <c r="A91" s="35" t="s">
        <v>15</v>
      </c>
      <c r="B91" s="60"/>
    </row>
    <row r="92" spans="1:4" ht="12.75" customHeight="1" x14ac:dyDescent="0.25">
      <c r="A92" s="35" t="s">
        <v>15</v>
      </c>
      <c r="B92" s="60"/>
    </row>
    <row r="93" spans="1:4" ht="12.75" customHeight="1" x14ac:dyDescent="0.25">
      <c r="A93" s="35" t="s">
        <v>15</v>
      </c>
      <c r="B93" s="60"/>
    </row>
    <row r="94" spans="1:4" ht="12.75" customHeight="1" x14ac:dyDescent="0.25">
      <c r="A94" s="35" t="s">
        <v>12</v>
      </c>
      <c r="B94" s="62">
        <f>DATE(B29,12,25)</f>
        <v>43824</v>
      </c>
    </row>
    <row r="95" spans="1:4" ht="12.75" customHeight="1" x14ac:dyDescent="0.25">
      <c r="A95" s="35" t="s">
        <v>13</v>
      </c>
      <c r="B95" s="62">
        <f>DATE(B29,12,26)</f>
        <v>43825</v>
      </c>
    </row>
    <row r="96" spans="1:4" ht="12.75" customHeight="1" x14ac:dyDescent="0.25">
      <c r="A96" s="37" t="s">
        <v>14</v>
      </c>
      <c r="B96" s="63">
        <f>IF(COUNTIF(H$36,"*vrije*")=1,DATE(B29,12,31),0)</f>
        <v>0</v>
      </c>
    </row>
    <row r="97" spans="1:2" ht="12.75" customHeight="1" x14ac:dyDescent="0.25">
      <c r="A97" s="32"/>
      <c r="B97" s="41"/>
    </row>
    <row r="98" spans="1:2" ht="12.75" customHeight="1" x14ac:dyDescent="0.25">
      <c r="A98" s="35" t="s">
        <v>56</v>
      </c>
      <c r="B98" s="33">
        <f>B29+1</f>
        <v>2020</v>
      </c>
    </row>
    <row r="99" spans="1:2" ht="12.75" customHeight="1" x14ac:dyDescent="0.25">
      <c r="A99" s="84" t="s">
        <v>4</v>
      </c>
      <c r="B99" s="61">
        <f>DATE(B98,1,1)</f>
        <v>43831</v>
      </c>
    </row>
    <row r="100" spans="1:2" ht="12.75" customHeight="1" x14ac:dyDescent="0.25">
      <c r="A100" s="35" t="s">
        <v>5</v>
      </c>
      <c r="B100" s="62">
        <f>IF(COUNTIF(H$29,"*vrije*")=1,B103-48,0)</f>
        <v>43885</v>
      </c>
    </row>
    <row r="101" spans="1:2" ht="12.75" customHeight="1" x14ac:dyDescent="0.25">
      <c r="A101" s="35" t="s">
        <v>5</v>
      </c>
      <c r="B101" s="62">
        <f>IF(COUNTIF(H$29,"*vrije*")=1,B103-47,0)</f>
        <v>43886</v>
      </c>
    </row>
    <row r="102" spans="1:2" ht="12.75" customHeight="1" x14ac:dyDescent="0.25">
      <c r="A102" s="35" t="s">
        <v>37</v>
      </c>
      <c r="B102" s="62">
        <f>IF(COUNTIF(H$30,"*vrije*")=1,B103-2,0)</f>
        <v>43931</v>
      </c>
    </row>
    <row r="103" spans="1:2" ht="12.75" customHeight="1" x14ac:dyDescent="0.25">
      <c r="A103" s="35" t="s">
        <v>6</v>
      </c>
      <c r="B103" s="62">
        <f>FIXED(("4/"&amp;B98)/7+MOD(MOD(B98,19)*19-7,30)*14%,0)*7-6</f>
        <v>43933</v>
      </c>
    </row>
    <row r="104" spans="1:2" ht="12.75" customHeight="1" x14ac:dyDescent="0.25">
      <c r="A104" s="35" t="s">
        <v>7</v>
      </c>
      <c r="B104" s="62">
        <f>B103+1</f>
        <v>43934</v>
      </c>
    </row>
    <row r="105" spans="1:2" ht="12.75" customHeight="1" x14ac:dyDescent="0.25">
      <c r="A105" s="35" t="str">
        <f>IF(B98&gt;2013,"Koningsdag","Koninginnedag")</f>
        <v>Koningsdag</v>
      </c>
      <c r="B105" s="62">
        <f>IF(WEEKDAY(DATE(B98,4,IF(B98&gt;2013,27,30)))=1,DATE(B98,4,IF(B98&gt;2013,26,29)),DATE(B98,4,IF(B98&gt;2013,27,30)))</f>
        <v>43948</v>
      </c>
    </row>
    <row r="106" spans="1:2" ht="12.75" customHeight="1" x14ac:dyDescent="0.25">
      <c r="A106" s="35" t="str">
        <f>"Vrijdag na "&amp;IF(B98&gt;2013,"Koningsdag","Koninginnedag")</f>
        <v>Vrijdag na Koningsdag</v>
      </c>
      <c r="B106" s="62">
        <f>IF(COUNTIF(H$31,"*vrije*")=1,IF(WEEKDAY(B105)=5,B105+1,0),0)</f>
        <v>0</v>
      </c>
    </row>
    <row r="107" spans="1:2" ht="12.75" customHeight="1" x14ac:dyDescent="0.25">
      <c r="A107" s="35" t="s">
        <v>10</v>
      </c>
      <c r="B107" s="62">
        <f>IF(COUNTIF(H$33,"*vrije*")=1,IF(MOD(B98,5)=0,DATE(B98,5,5),0),0)</f>
        <v>43956</v>
      </c>
    </row>
    <row r="108" spans="1:2" ht="12.75" customHeight="1" x14ac:dyDescent="0.25">
      <c r="A108" s="35" t="s">
        <v>38</v>
      </c>
      <c r="B108" s="62">
        <f>IF(COUNTIF(H$32,"*vrije*")=1,DATE(B98,5,5),0)</f>
        <v>0</v>
      </c>
    </row>
    <row r="109" spans="1:2" ht="12.75" customHeight="1" x14ac:dyDescent="0.25">
      <c r="A109" s="35" t="s">
        <v>40</v>
      </c>
      <c r="B109" s="62">
        <f>IF(COUNTIF(H$34,"*vrije*")=1,IF(WEEKDAY(DATE(B98,5,5))=5,DATE(B98,5,6),0),0)</f>
        <v>0</v>
      </c>
    </row>
    <row r="110" spans="1:2" ht="12.75" customHeight="1" x14ac:dyDescent="0.25">
      <c r="A110" s="35" t="s">
        <v>8</v>
      </c>
      <c r="B110" s="62">
        <f>B103+39</f>
        <v>43972</v>
      </c>
    </row>
    <row r="111" spans="1:2" ht="12.75" customHeight="1" x14ac:dyDescent="0.25">
      <c r="A111" s="35" t="s">
        <v>42</v>
      </c>
      <c r="B111" s="62">
        <f>IF(COUNTIF(H$35,"*vrije*")=1,B103+40,0)</f>
        <v>43973</v>
      </c>
    </row>
    <row r="112" spans="1:2" ht="12.75" customHeight="1" x14ac:dyDescent="0.25">
      <c r="A112" s="35" t="s">
        <v>9</v>
      </c>
      <c r="B112" s="62">
        <f>B103+50</f>
        <v>43983</v>
      </c>
    </row>
    <row r="113" spans="1:2" ht="12.75" customHeight="1" x14ac:dyDescent="0.25">
      <c r="A113" s="35" t="s">
        <v>11</v>
      </c>
      <c r="B113" s="60"/>
    </row>
    <row r="114" spans="1:2" ht="12.75" customHeight="1" x14ac:dyDescent="0.25">
      <c r="A114" s="35" t="s">
        <v>11</v>
      </c>
      <c r="B114" s="60"/>
    </row>
    <row r="115" spans="1:2" ht="12.75" customHeight="1" x14ac:dyDescent="0.25">
      <c r="A115" s="35" t="s">
        <v>11</v>
      </c>
      <c r="B115" s="60"/>
    </row>
    <row r="116" spans="1:2" ht="12.75" customHeight="1" x14ac:dyDescent="0.25">
      <c r="A116" s="35" t="s">
        <v>11</v>
      </c>
      <c r="B116" s="60"/>
    </row>
    <row r="117" spans="1:2" ht="12.75" customHeight="1" x14ac:dyDescent="0.25">
      <c r="A117" s="35" t="s">
        <v>11</v>
      </c>
      <c r="B117" s="60"/>
    </row>
    <row r="118" spans="1:2" ht="12.75" customHeight="1" x14ac:dyDescent="0.25">
      <c r="A118" s="35" t="s">
        <v>11</v>
      </c>
      <c r="B118" s="60"/>
    </row>
    <row r="119" spans="1:2" ht="12.75" customHeight="1" x14ac:dyDescent="0.25">
      <c r="A119" s="35" t="s">
        <v>11</v>
      </c>
      <c r="B119" s="60"/>
    </row>
    <row r="120" spans="1:2" ht="12.75" customHeight="1" x14ac:dyDescent="0.25">
      <c r="A120" s="35" t="s">
        <v>11</v>
      </c>
      <c r="B120" s="60"/>
    </row>
    <row r="121" spans="1:2" ht="12.75" customHeight="1" x14ac:dyDescent="0.25">
      <c r="A121" s="35" t="s">
        <v>11</v>
      </c>
      <c r="B121" s="60"/>
    </row>
    <row r="122" spans="1:2" ht="12.75" customHeight="1" x14ac:dyDescent="0.25">
      <c r="A122" s="35" t="s">
        <v>11</v>
      </c>
      <c r="B122" s="60"/>
    </row>
    <row r="123" spans="1:2" ht="12.75" customHeight="1" x14ac:dyDescent="0.25">
      <c r="A123" s="35" t="s">
        <v>11</v>
      </c>
      <c r="B123" s="60"/>
    </row>
    <row r="124" spans="1:2" ht="12.75" customHeight="1" x14ac:dyDescent="0.25">
      <c r="A124" s="35" t="s">
        <v>11</v>
      </c>
      <c r="B124" s="60"/>
    </row>
    <row r="125" spans="1:2" ht="12.75" customHeight="1" x14ac:dyDescent="0.25">
      <c r="A125" s="35" t="s">
        <v>11</v>
      </c>
      <c r="B125" s="60"/>
    </row>
    <row r="126" spans="1:2" ht="12.75" customHeight="1" x14ac:dyDescent="0.25">
      <c r="A126" s="35" t="s">
        <v>11</v>
      </c>
      <c r="B126" s="60"/>
    </row>
    <row r="127" spans="1:2" ht="12.75" customHeight="1" x14ac:dyDescent="0.25">
      <c r="A127" s="35" t="s">
        <v>11</v>
      </c>
      <c r="B127" s="60"/>
    </row>
    <row r="128" spans="1:2" ht="12.75" customHeight="1" x14ac:dyDescent="0.25">
      <c r="A128" s="35" t="s">
        <v>11</v>
      </c>
      <c r="B128" s="60"/>
    </row>
    <row r="129" spans="1:2" ht="12.75" customHeight="1" x14ac:dyDescent="0.25">
      <c r="A129" s="35" t="s">
        <v>11</v>
      </c>
      <c r="B129" s="60"/>
    </row>
    <row r="130" spans="1:2" ht="12.75" customHeight="1" x14ac:dyDescent="0.25">
      <c r="A130" s="35" t="s">
        <v>11</v>
      </c>
      <c r="B130" s="60"/>
    </row>
    <row r="131" spans="1:2" ht="12.75" customHeight="1" x14ac:dyDescent="0.25">
      <c r="A131" s="35" t="s">
        <v>11</v>
      </c>
      <c r="B131" s="60"/>
    </row>
    <row r="132" spans="1:2" ht="12.75" customHeight="1" x14ac:dyDescent="0.25">
      <c r="A132" s="35" t="s">
        <v>11</v>
      </c>
      <c r="B132" s="60"/>
    </row>
    <row r="133" spans="1:2" ht="12.75" customHeight="1" x14ac:dyDescent="0.25">
      <c r="A133" s="35" t="s">
        <v>15</v>
      </c>
      <c r="B133" s="60"/>
    </row>
    <row r="134" spans="1:2" ht="12.75" customHeight="1" x14ac:dyDescent="0.25">
      <c r="A134" s="35" t="s">
        <v>15</v>
      </c>
      <c r="B134" s="60"/>
    </row>
    <row r="135" spans="1:2" ht="12.75" customHeight="1" x14ac:dyDescent="0.25">
      <c r="A135" s="35" t="s">
        <v>15</v>
      </c>
      <c r="B135" s="60"/>
    </row>
    <row r="136" spans="1:2" ht="12.75" customHeight="1" x14ac:dyDescent="0.25">
      <c r="A136" s="35" t="s">
        <v>15</v>
      </c>
      <c r="B136" s="60"/>
    </row>
    <row r="137" spans="1:2" ht="12.75" customHeight="1" x14ac:dyDescent="0.25">
      <c r="A137" s="35" t="s">
        <v>15</v>
      </c>
      <c r="B137" s="60"/>
    </row>
    <row r="138" spans="1:2" ht="12.75" customHeight="1" x14ac:dyDescent="0.25">
      <c r="A138" s="35" t="s">
        <v>15</v>
      </c>
      <c r="B138" s="60"/>
    </row>
    <row r="139" spans="1:2" ht="12.75" customHeight="1" x14ac:dyDescent="0.25">
      <c r="A139" s="35" t="s">
        <v>15</v>
      </c>
      <c r="B139" s="60"/>
    </row>
    <row r="140" spans="1:2" ht="12.75" customHeight="1" x14ac:dyDescent="0.25">
      <c r="A140" s="35" t="s">
        <v>15</v>
      </c>
      <c r="B140" s="60"/>
    </row>
    <row r="141" spans="1:2" ht="12.75" customHeight="1" x14ac:dyDescent="0.25">
      <c r="A141" s="35" t="s">
        <v>15</v>
      </c>
      <c r="B141" s="60"/>
    </row>
    <row r="142" spans="1:2" ht="12.75" customHeight="1" x14ac:dyDescent="0.25">
      <c r="A142" s="35" t="s">
        <v>15</v>
      </c>
      <c r="B142" s="60"/>
    </row>
    <row r="143" spans="1:2" ht="12.75" customHeight="1" x14ac:dyDescent="0.25">
      <c r="A143" s="35" t="s">
        <v>15</v>
      </c>
      <c r="B143" s="60"/>
    </row>
    <row r="144" spans="1:2" ht="12.75" customHeight="1" x14ac:dyDescent="0.25">
      <c r="A144" s="35" t="s">
        <v>15</v>
      </c>
      <c r="B144" s="60"/>
    </row>
    <row r="145" spans="1:2" ht="12.75" customHeight="1" x14ac:dyDescent="0.25">
      <c r="A145" s="35" t="s">
        <v>15</v>
      </c>
      <c r="B145" s="60"/>
    </row>
    <row r="146" spans="1:2" ht="12.75" customHeight="1" x14ac:dyDescent="0.25">
      <c r="A146" s="35" t="s">
        <v>15</v>
      </c>
      <c r="B146" s="60"/>
    </row>
    <row r="147" spans="1:2" ht="12.75" customHeight="1" x14ac:dyDescent="0.25">
      <c r="A147" s="35" t="s">
        <v>15</v>
      </c>
      <c r="B147" s="60"/>
    </row>
    <row r="148" spans="1:2" ht="12.75" customHeight="1" x14ac:dyDescent="0.25">
      <c r="A148" s="35" t="s">
        <v>15</v>
      </c>
      <c r="B148" s="60"/>
    </row>
    <row r="149" spans="1:2" ht="12.75" customHeight="1" x14ac:dyDescent="0.25">
      <c r="A149" s="35" t="s">
        <v>15</v>
      </c>
      <c r="B149" s="60"/>
    </row>
    <row r="150" spans="1:2" ht="12.75" customHeight="1" x14ac:dyDescent="0.25">
      <c r="A150" s="35" t="s">
        <v>15</v>
      </c>
      <c r="B150" s="60"/>
    </row>
    <row r="151" spans="1:2" ht="12.75" customHeight="1" x14ac:dyDescent="0.25">
      <c r="A151" s="35" t="s">
        <v>15</v>
      </c>
      <c r="B151" s="60"/>
    </row>
    <row r="152" spans="1:2" ht="12.75" customHeight="1" x14ac:dyDescent="0.25">
      <c r="A152" s="35" t="s">
        <v>15</v>
      </c>
      <c r="B152" s="60"/>
    </row>
    <row r="153" spans="1:2" ht="12.75" customHeight="1" x14ac:dyDescent="0.25">
      <c r="A153" s="35" t="s">
        <v>15</v>
      </c>
      <c r="B153" s="60"/>
    </row>
    <row r="154" spans="1:2" ht="12.75" customHeight="1" x14ac:dyDescent="0.25">
      <c r="A154" s="35" t="s">
        <v>15</v>
      </c>
      <c r="B154" s="60"/>
    </row>
    <row r="155" spans="1:2" ht="12.75" customHeight="1" x14ac:dyDescent="0.25">
      <c r="A155" s="35" t="s">
        <v>15</v>
      </c>
      <c r="B155" s="60"/>
    </row>
    <row r="156" spans="1:2" ht="12.75" customHeight="1" x14ac:dyDescent="0.25">
      <c r="A156" s="35" t="s">
        <v>15</v>
      </c>
      <c r="B156" s="60"/>
    </row>
    <row r="157" spans="1:2" ht="12.75" customHeight="1" x14ac:dyDescent="0.25">
      <c r="A157" s="35" t="s">
        <v>15</v>
      </c>
      <c r="B157" s="60"/>
    </row>
    <row r="158" spans="1:2" ht="12.75" customHeight="1" x14ac:dyDescent="0.25">
      <c r="A158" s="35" t="s">
        <v>15</v>
      </c>
      <c r="B158" s="60"/>
    </row>
    <row r="159" spans="1:2" ht="12.75" customHeight="1" x14ac:dyDescent="0.25">
      <c r="A159" s="35" t="s">
        <v>15</v>
      </c>
      <c r="B159" s="60"/>
    </row>
    <row r="160" spans="1:2" ht="12.75" customHeight="1" x14ac:dyDescent="0.25">
      <c r="A160" s="35" t="s">
        <v>15</v>
      </c>
      <c r="B160" s="60"/>
    </row>
    <row r="161" spans="1:2" ht="12.75" customHeight="1" x14ac:dyDescent="0.25">
      <c r="A161" s="35" t="s">
        <v>15</v>
      </c>
      <c r="B161" s="60"/>
    </row>
    <row r="162" spans="1:2" ht="12.75" customHeight="1" x14ac:dyDescent="0.25">
      <c r="A162" s="35" t="s">
        <v>15</v>
      </c>
      <c r="B162" s="60"/>
    </row>
    <row r="163" spans="1:2" ht="12.75" customHeight="1" x14ac:dyDescent="0.25">
      <c r="A163" s="35" t="s">
        <v>12</v>
      </c>
      <c r="B163" s="62">
        <f>DATE(B98,12,25)</f>
        <v>44190</v>
      </c>
    </row>
    <row r="164" spans="1:2" ht="12.75" customHeight="1" x14ac:dyDescent="0.25">
      <c r="A164" s="35" t="s">
        <v>13</v>
      </c>
      <c r="B164" s="62">
        <f>DATE(B98,12,26)</f>
        <v>44191</v>
      </c>
    </row>
    <row r="165" spans="1:2" ht="12.75" customHeight="1" x14ac:dyDescent="0.25">
      <c r="A165" s="37" t="s">
        <v>14</v>
      </c>
      <c r="B165" s="63">
        <f>DATE(B98,12,31)</f>
        <v>44196</v>
      </c>
    </row>
    <row r="167" spans="1:2" ht="12.75" customHeight="1" x14ac:dyDescent="0.25">
      <c r="A167" s="42" t="s">
        <v>47</v>
      </c>
    </row>
    <row r="168" spans="1:2" ht="12.75" customHeight="1" x14ac:dyDescent="0.25">
      <c r="A168" s="21" t="s">
        <v>46</v>
      </c>
    </row>
  </sheetData>
  <sheetProtection algorithmName="SHA-512" hashValue="4YGiFx4xHQ4oI5mcJbu8eRk/E+rFbhSmnQXTSpYB8G+thtXWQc/USo+Rf/JbrP7fXEGdZOoncUYXQHhja8O0DQ==" saltValue="KjYn213OD1bpMaXISS8EDw==" spinCount="100000" sheet="1" objects="1" scenarios="1"/>
  <mergeCells count="18">
    <mergeCell ref="H34:I34"/>
    <mergeCell ref="H33:I33"/>
    <mergeCell ref="H36:I36"/>
    <mergeCell ref="H29:I29"/>
    <mergeCell ref="H30:I30"/>
    <mergeCell ref="H35:I35"/>
    <mergeCell ref="H31:I31"/>
    <mergeCell ref="H32:I32"/>
    <mergeCell ref="D29:G29"/>
    <mergeCell ref="D30:G30"/>
    <mergeCell ref="J1:K1"/>
    <mergeCell ref="E2:I2"/>
    <mergeCell ref="G3:H3"/>
    <mergeCell ref="A28:B28"/>
    <mergeCell ref="A27:B27"/>
    <mergeCell ref="D27:G27"/>
    <mergeCell ref="D28:G28"/>
    <mergeCell ref="C1:H1"/>
  </mergeCells>
  <conditionalFormatting sqref="F4:F25 I4:I25">
    <cfRule type="expression" dxfId="14" priority="7">
      <formula>$C4=""</formula>
    </cfRule>
    <cfRule type="expression" dxfId="13" priority="8">
      <formula>$D4&gt;0</formula>
    </cfRule>
  </conditionalFormatting>
  <conditionalFormatting sqref="L1:CU1">
    <cfRule type="expression" dxfId="12" priority="14" stopIfTrue="1">
      <formula>L1&lt;M1</formula>
    </cfRule>
  </conditionalFormatting>
  <conditionalFormatting sqref="E4:E25 G4:H25">
    <cfRule type="expression" dxfId="11" priority="2">
      <formula>AND($D4=0,$C4&gt;0)</formula>
    </cfRule>
  </conditionalFormatting>
  <conditionalFormatting sqref="C3:C25">
    <cfRule type="expression" dxfId="10" priority="3">
      <formula>$A3&gt;0</formula>
    </cfRule>
  </conditionalFormatting>
  <conditionalFormatting sqref="CV1">
    <cfRule type="expression" dxfId="9" priority="104" stopIfTrue="1">
      <formula>CV1&lt;#REF!</formula>
    </cfRule>
  </conditionalFormatting>
  <conditionalFormatting sqref="L2:CV2">
    <cfRule type="expression" dxfId="8" priority="130" stopIfTrue="1">
      <formula>COUNTIF($B30:$B228,L2)=1</formula>
    </cfRule>
    <cfRule type="expression" dxfId="7" priority="131" stopIfTrue="1">
      <formula>AND(L$2&gt;=TODAY(),K$2&lt;TODAY())</formula>
    </cfRule>
  </conditionalFormatting>
  <conditionalFormatting sqref="L3:CV25">
    <cfRule type="expression" dxfId="6" priority="132" stopIfTrue="1">
      <formula>AND(COUNTIF($B$30:$B$188,L$2)=1,L$2&gt;=$J3,L$2&lt;=$K3)</formula>
    </cfRule>
    <cfRule type="expression" dxfId="5" priority="133" stopIfTrue="1">
      <formula>L$2=$K3</formula>
    </cfRule>
    <cfRule type="expression" dxfId="4" priority="134" stopIfTrue="1">
      <formula>AND(L$2&gt;=$J3,L$2&lt;=$K3)</formula>
    </cfRule>
    <cfRule type="expression" dxfId="3" priority="1">
      <formula>AND(L$2&gt;=TODAY(),K$2&lt;TODAY())</formula>
    </cfRule>
  </conditionalFormatting>
  <conditionalFormatting sqref="D3:D25">
    <cfRule type="expression" dxfId="2" priority="135" stopIfTrue="1">
      <formula>AND(C3&gt;0,E3=0)</formula>
    </cfRule>
    <cfRule type="expression" dxfId="1" priority="136">
      <formula>AND(D3&gt;0,E3&gt;0)</formula>
    </cfRule>
    <cfRule type="expression" dxfId="0" priority="137" stopIfTrue="1">
      <formula>OR(COUNTIF(B$30:B$244,D3)=1,AND(D3&gt;0,COUNTIF(L$2:CV$2,D3)=0))</formula>
    </cfRule>
  </conditionalFormatting>
  <dataValidations count="7">
    <dataValidation allowBlank="1" showInputMessage="1" showErrorMessage="1" promptTitle="Aansluitend" prompt="Moet dit project op het vorige project aansluiten, vul dan hier het aantal dagen in." sqref="E4:E25" xr:uid="{00000000-0002-0000-0100-000000000000}"/>
    <dataValidation type="list" allowBlank="1" showInputMessage="1" showErrorMessage="1" promptTitle="Aansluitend" prompt="Moet dit project op het vorige project aansluiten, kies dan met het pijltje Begin of Eind." sqref="H4:H25" xr:uid="{00000000-0002-0000-0100-000001000000}">
      <formula1>"begin,eind"</formula1>
    </dataValidation>
    <dataValidation type="list" allowBlank="1" showInputMessage="1" showErrorMessage="1" promptTitle="Aansluitend" prompt="Moet dit project op het vorige project aansluiten, kies dan met het pijltje Voor of Na." sqref="G4:G25" xr:uid="{00000000-0002-0000-0100-000002000000}">
      <formula1>"voor,na"</formula1>
    </dataValidation>
    <dataValidation type="list" allowBlank="1" showInputMessage="1" showErrorMessage="1" promptTitle="Werkdag of vrij" prompt="Kies met het pijltje of deze dag bij u een werkdag of een vrije dag is." sqref="H29:I36" xr:uid="{00000000-0002-0000-0100-000003000000}">
      <formula1>"een werkdag, een vrije dag"</formula1>
    </dataValidation>
    <dataValidation type="date" allowBlank="1" showInputMessage="1" showErrorMessage="1" errorTitle="Probeerversie" error="Vul een startdatum in 2016 of 2017 in. In de betaalde versie kunt u ieder jaar invullen, en kunt u 5 jaar plannen." sqref="L2" xr:uid="{00000000-0002-0000-0100-000004000000}">
      <formula1>43101</formula1>
      <formula2>43830</formula2>
    </dataValidation>
    <dataValidation type="custom" errorStyle="warning" allowBlank="1" showInputMessage="1" showErrorMessage="1" errorTitle="Vrije dag" error="Deze datum valt in het verleden, op een vrije dag, of op een niet-werkbare dag." sqref="D4:D25" xr:uid="{00000000-0002-0000-0100-000005000000}">
      <formula1>AND(COUNTIF(B$30:B$244,D4)=0,COUNTIF(L$2:CV$2,D4)&gt;0)</formula1>
    </dataValidation>
    <dataValidation type="custom" errorStyle="warning" allowBlank="1" showInputMessage="1" showErrorMessage="1" errorTitle="Vrije dag" error="Deze datum valt buiten de periode van deze proefversie, op een vrije dag, of op een niet-werkbare dag." sqref="D3" xr:uid="{BB863BAA-24D4-4D55-8689-633C80B1166C}">
      <formula1>AND(COUNTIF(B$30:B$244,D3)=0,COUNTIF(L$2:CV$2,D3)&gt;0)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LEES DIT</vt:lpstr>
      <vt:lpstr>Projecten</vt:lpstr>
    </vt:vector>
  </TitlesOfParts>
  <Company>Excel Tekst en Uitleg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WGR</dc:creator>
  <cp:lastModifiedBy>Wim de Groot</cp:lastModifiedBy>
  <cp:lastPrinted>2012-11-02T20:42:16Z</cp:lastPrinted>
  <dcterms:created xsi:type="dcterms:W3CDTF">2012-10-30T12:57:06Z</dcterms:created>
  <dcterms:modified xsi:type="dcterms:W3CDTF">2021-04-27T12:08:09Z</dcterms:modified>
</cp:coreProperties>
</file>